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653" firstSheet="28" activeTab="30"/>
  </bookViews>
  <sheets>
    <sheet name="1-1临翔区一般公共预算收入情况表" sheetId="1" r:id="rId1"/>
    <sheet name="1-2临翔区一般公共预算支出情况表" sheetId="2" r:id="rId2"/>
    <sheet name="1-3区级一般公共预算收入情况表" sheetId="3" r:id="rId3"/>
    <sheet name="1-4区级一般公共预算支出情况表（公开到项级）" sheetId="4" r:id="rId4"/>
    <sheet name="1-5区级一般公共预算基本支出情况表（公开到款级）" sheetId="5" r:id="rId5"/>
    <sheet name="1-6区级一般公共预算支出表（州（市）对下转移支付项目）" sheetId="6" r:id="rId6"/>
    <sheet name="1-7临翔区分地区税收返还和转移支付预算表" sheetId="7" r:id="rId7"/>
    <sheet name="1-8临翔区区级“三公”经费预算财政拨款情况统计表" sheetId="8" r:id="rId8"/>
    <sheet name="2-1临翔区政府性基金预算收入情况表" sheetId="9" r:id="rId9"/>
    <sheet name="2-2临翔区政府性基金预算支出情况表" sheetId="10" r:id="rId10"/>
    <sheet name="2-3区级政府性基金预算收入情况表" sheetId="11" r:id="rId11"/>
    <sheet name="2-4区级政府性基金预算支出情况表（公开到项级）" sheetId="12" r:id="rId12"/>
    <sheet name="2-5区级政府性基金支出表(省对下转移支付)" sheetId="13" r:id="rId13"/>
    <sheet name="3-1临翔区国有资本经营收入预算情况表" sheetId="14" r:id="rId14"/>
    <sheet name="3-2临翔区国有资本经营支出预算情况表" sheetId="15" r:id="rId15"/>
    <sheet name="3-3区级国有资本经营收入预算情况表" sheetId="16" r:id="rId16"/>
    <sheet name="3-4区级国有资本经营支出预算情况表（公开到项级）" sheetId="17" r:id="rId17"/>
    <sheet name="3-5 临翔区国有资本经营预算转移支付表 （分地区）" sheetId="18" r:id="rId18"/>
    <sheet name="3-6 国有资本经营预算转移支付表（分项目）" sheetId="19" r:id="rId19"/>
    <sheet name="4-1临翔区社会保险基金收入预算情况表" sheetId="20" r:id="rId20"/>
    <sheet name="4-2临翔区社会保险基金支出预算情况表" sheetId="21" r:id="rId21"/>
    <sheet name="4-3区级社会保险基金收入预算情况表" sheetId="22" r:id="rId22"/>
    <sheet name="4-4区级社会保险基金支出预算情况表" sheetId="23" r:id="rId23"/>
    <sheet name="5-1   2024年地方政府债务限额及余额预算情况表" sheetId="24" r:id="rId24"/>
    <sheet name="5-2  2024年地方政府一般债务余额情况表" sheetId="25" r:id="rId25"/>
    <sheet name="5-3  区级2024年地方政府一般债务余额情况表" sheetId="26" r:id="rId26"/>
    <sheet name="5-4 2024年地方政府专项债务余额情况表" sheetId="27" r:id="rId27"/>
    <sheet name="5-5 区级2024年地方政府专项债务余额情况表（本级）" sheetId="28" r:id="rId28"/>
    <sheet name="5-6 地方政府债券发行及还本付息情况表" sheetId="29" r:id="rId29"/>
    <sheet name="5-7 2025年临翔区区本级政府专项债务限额和余额情况表" sheetId="30" r:id="rId30"/>
    <sheet name="5-8 2025年年初新增地方政府债券资金安排表" sheetId="31" r:id="rId31"/>
    <sheet name="6-1重大政策和重点项目绩效目标表" sheetId="32" r:id="rId32"/>
    <sheet name="6-2重点工作情况解释说明汇总表" sheetId="33" r:id="rId33"/>
    <sheet name="7-1  空表说明" sheetId="34" r:id="rId34"/>
  </sheets>
  <externalReferences>
    <externalReference r:id="rId35"/>
    <externalReference r:id="rId36"/>
    <externalReference r:id="rId37"/>
  </externalReferences>
  <definedNames>
    <definedName name="_xlnm._FilterDatabase" localSheetId="9" hidden="1">'2-2临翔区政府性基金预算支出情况表'!$A$1:$G$298</definedName>
    <definedName name="_xlnm._FilterDatabase" localSheetId="2" hidden="1">'1-3区级一般公共预算收入情况表'!$A$3:$F$40</definedName>
    <definedName name="_xlnm._FilterDatabase" localSheetId="3" hidden="1">'1-4区级一般公共预算支出情况表（公开到项级）'!$A$1:$G$1380</definedName>
    <definedName name="_xlnm._FilterDatabase" localSheetId="8" hidden="1">'2-1临翔区政府性基金预算收入情况表'!$A$3:$F$37</definedName>
    <definedName name="_xlnm._FilterDatabase" localSheetId="11" hidden="1">'2-4区级政府性基金预算支出情况表（公开到项级）'!$3:$280</definedName>
    <definedName name="_xlnm._FilterDatabase" localSheetId="4" hidden="1">'1-5区级一般公共预算基本支出情况表（公开到款级）'!$A$3:$B$31</definedName>
    <definedName name="_xlnm._FilterDatabase" localSheetId="1" hidden="1">'1-2临翔区一般公共预算支出情况表'!$A$3:$F$39</definedName>
    <definedName name="_xlnm._FilterDatabase" localSheetId="5" hidden="1">'1-6区级一般公共预算支出表（州（市）对下转移支付项目）'!$A$3:$E$42</definedName>
    <definedName name="_xlnm._FilterDatabase" localSheetId="10" hidden="1">'2-3区级政府性基金预算收入情况表'!$A$3:$F$37</definedName>
    <definedName name="_xlnm._FilterDatabase" localSheetId="13" hidden="1">'3-1临翔区国有资本经营收入预算情况表'!$A$3:$E$41</definedName>
    <definedName name="_xlnm._FilterDatabase" localSheetId="14" hidden="1">'3-2临翔区国有资本经营支出预算情况表'!$A$1:$E$28</definedName>
    <definedName name="_xlnm._FilterDatabase" localSheetId="15" hidden="1">'3-3区级国有资本经营收入预算情况表'!$A$3:$E$35</definedName>
    <definedName name="_xlnm._FilterDatabase" localSheetId="16" hidden="1">'3-4区级国有资本经营支出预算情况表（公开到项级）'!$A$3:$E$22</definedName>
    <definedName name="_xlnm._FilterDatabase" localSheetId="19" hidden="1">'4-1临翔区社会保险基金收入预算情况表'!$A$3:$E$38</definedName>
    <definedName name="_xlnm._FilterDatabase" localSheetId="20" hidden="1">'4-2临翔区社会保险基金支出预算情况表'!$A$3:$E$22</definedName>
    <definedName name="_xlnm._FilterDatabase" localSheetId="21" hidden="1">'4-3区级社会保险基金收入预算情况表'!$A$3:$E$38</definedName>
    <definedName name="_xlnm._FilterDatabase" localSheetId="22" hidden="1">'4-4区级社会保险基金支出预算情况表'!$A$3:$F$22</definedName>
    <definedName name="_xlnm._FilterDatabase" localSheetId="0" hidden="1">'1-1临翔区一般公共预算收入情况表'!$A$1:$F$120</definedName>
    <definedName name="_xlnm._FilterDatabase" localSheetId="12" hidden="1">'2-5区级政府性基金支出表(省对下转移支付)'!$A$3:$E$18</definedName>
    <definedName name="_lst_r_地方财政预算表2015年全省汇总_10_科目编码名称">[2]_ESList!$A$1:$A$27</definedName>
    <definedName name="_xlnm.Print_Area" localSheetId="0">'1-1临翔区一般公共预算收入情况表'!$B$1:$E$40</definedName>
    <definedName name="_xlnm.Print_Area" localSheetId="1">'1-2临翔区一般公共预算支出情况表'!$B$1:$E$38</definedName>
    <definedName name="_xlnm.Print_Area" localSheetId="2">'1-3区级一般公共预算收入情况表'!$B$1:$E$40</definedName>
    <definedName name="_xlnm.Print_Area" localSheetId="3">'1-4区级一般公共预算支出情况表（公开到项级）'!$B$1:$E$1380</definedName>
    <definedName name="_xlnm.Print_Area" localSheetId="5">'1-6区级一般公共预算支出表（州（市）对下转移支付项目）'!$A$1:$C$42</definedName>
    <definedName name="_xlnm.Print_Area" localSheetId="6">'1-7临翔区分地区税收返还和转移支付预算表'!$A$1:$D$19</definedName>
    <definedName name="_xlnm.Print_Area" localSheetId="8">'2-1临翔区政府性基金预算收入情况表'!$B$1:$E$37</definedName>
    <definedName name="_xlnm.Print_Area" localSheetId="9">'2-2临翔区政府性基金预算支出情况表'!$B$1:$E$285</definedName>
    <definedName name="_xlnm.Print_Area" localSheetId="10">'2-3区级政府性基金预算收入情况表'!$B$1:$E$37</definedName>
    <definedName name="_xlnm.Print_Area" localSheetId="11">'2-4区级政府性基金预算支出情况表（公开到项级）'!$B$1:$E$280</definedName>
    <definedName name="_xlnm.Print_Area" localSheetId="12">'2-5区级政府性基金支出表(省对下转移支付)'!$A$1:$D$15</definedName>
    <definedName name="_xlnm.Print_Titles" localSheetId="0">'1-1临翔区一般公共预算收入情况表'!$2:$4</definedName>
    <definedName name="_xlnm.Print_Titles" localSheetId="1">'1-2临翔区一般公共预算支出情况表'!$1:$3</definedName>
    <definedName name="_xlnm.Print_Titles" localSheetId="2">'1-3区级一般公共预算收入情况表'!$1:$3</definedName>
    <definedName name="_xlnm.Print_Titles" localSheetId="3">'1-4区级一般公共预算支出情况表（公开到项级）'!$1:$3</definedName>
    <definedName name="_xlnm.Print_Titles" localSheetId="5">'1-6区级一般公共预算支出表（州（市）对下转移支付项目）'!$1:$3</definedName>
    <definedName name="_xlnm.Print_Titles" localSheetId="6">'1-7临翔区分地区税收返还和转移支付预算表'!$1:$3</definedName>
    <definedName name="_xlnm.Print_Titles" localSheetId="8">'2-1临翔区政府性基金预算收入情况表'!$1:$3</definedName>
    <definedName name="_xlnm.Print_Titles" localSheetId="9">'2-2临翔区政府性基金预算支出情况表'!$1:$3</definedName>
    <definedName name="_xlnm.Print_Titles" localSheetId="10">'2-3区级政府性基金预算收入情况表'!$1:$3</definedName>
    <definedName name="_xlnm.Print_Titles" localSheetId="11">'2-4区级政府性基金预算支出情况表（公开到项级）'!$1:$3</definedName>
    <definedName name="_xlnm.Print_Titles" localSheetId="12">'2-5区级政府性基金支出表(省对下转移支付)'!$1:$3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'3-1临翔区国有资本经营收入预算情况表'!$A$1:$D$41</definedName>
    <definedName name="_xlnm.Print_Titles" localSheetId="13">'3-1临翔区国有资本经营收入预算情况表'!$1:$3</definedName>
    <definedName name="专项收入年初预算数" localSheetId="13">#REF!</definedName>
    <definedName name="专项收入全年预计数" localSheetId="13">#REF!</definedName>
    <definedName name="_xlnm.Print_Area" localSheetId="14">'3-2临翔区国有资本经营支出预算情况表'!$A$1:$D$28</definedName>
    <definedName name="_xlnm.Print_Titles" localSheetId="14">'3-2临翔区国有资本经营支出预算情况表'!$1:$3</definedName>
    <definedName name="专项收入年初预算数" localSheetId="14">#REF!</definedName>
    <definedName name="专项收入全年预计数" localSheetId="14">#REF!</definedName>
    <definedName name="_xlnm.Print_Area" localSheetId="15">'3-3区级国有资本经营收入预算情况表'!$A$1:$D$35</definedName>
    <definedName name="_xlnm.Print_Titles" localSheetId="15">'3-3区级国有资本经营收入预算情况表'!$1:$3</definedName>
    <definedName name="专项收入年初预算数" localSheetId="15">#REF!</definedName>
    <definedName name="专项收入全年预计数" localSheetId="15">#REF!</definedName>
    <definedName name="_xlnm.Print_Area" localSheetId="16">'3-4区级国有资本经营支出预算情况表（公开到项级）'!$A$1:$D$22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'4-1临翔区社会保险基金收入预算情况表'!$A$1:$D$38</definedName>
    <definedName name="_xlnm.Print_Titles" localSheetId="19">'4-1临翔区社会保险基金收入预算情况表'!$1:$3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'4-2临翔区社会保险基金支出预算情况表'!$A$1:$D$22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'4-3区级社会保险基金收入预算情况表'!$A$1:$D$38</definedName>
    <definedName name="_xlnm.Print_Titles" localSheetId="21">'4-3区级社会保险基金收入预算情况表'!$1:$3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'4-4区级社会保险基金支出预算情况表'!$A$1:$D$22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'1-5区级一般公共预算基本支出情况表（公开到款级）'!$A$1:$B$31</definedName>
    <definedName name="_xlnm.Print_Titles" localSheetId="4">'1-5区级一般公共预算基本支出情况表（公开到款级）'!$1:$3</definedName>
    <definedName name="_____t4" localSheetId="24">#REF!</definedName>
    <definedName name="_xlnm._FilterDatabase" localSheetId="31" hidden="1">'6-1重大政策和重点项目绩效目标表'!$A$2:$K$142</definedName>
    <definedName name="专项收入年初预算数" localSheetId="33">#REF!</definedName>
    <definedName name="专项收入全年预计数" localSheetId="33">#REF!</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614" authorId="0">
      <text>
        <r>
          <rPr>
            <b/>
            <sz val="9"/>
            <rFont val="宋体"/>
            <charset val="134"/>
          </rPr>
          <t>Administrator:</t>
        </r>
        <r>
          <rPr>
            <sz val="9"/>
            <rFont val="宋体"/>
            <charset val="134"/>
          </rPr>
          <t xml:space="preserve">
2080808预算4万元</t>
        </r>
      </text>
    </comment>
  </commentList>
</comments>
</file>

<file path=xl/sharedStrings.xml><?xml version="1.0" encoding="utf-8"?>
<sst xmlns="http://schemas.openxmlformats.org/spreadsheetml/2006/main" count="4616" uniqueCount="2411">
  <si>
    <t>附件1</t>
  </si>
  <si>
    <t>1-1  2025年临翔区一般公共预算收入情况表</t>
  </si>
  <si>
    <t>单位：万元</t>
  </si>
  <si>
    <t>科目编码</t>
  </si>
  <si>
    <t>项目</t>
  </si>
  <si>
    <t>2024年执行数</t>
  </si>
  <si>
    <t>2025年预算数</t>
  </si>
  <si>
    <t>预算数比上年执行数增长%</t>
  </si>
  <si>
    <t>打印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</si>
  <si>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</si>
  <si>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</si>
  <si>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</si>
  <si>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</si>
  <si>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</si>
  <si>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</si>
  <si>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</si>
  <si>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</si>
  <si>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</si>
  <si>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</si>
  <si>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</si>
  <si>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</si>
  <si>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</si>
  <si>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</si>
  <si>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</si>
  <si>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</si>
  <si>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</si>
  <si>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</si>
  <si>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</si>
  <si>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</si>
  <si>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</si>
  <si>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</si>
  <si>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</si>
  <si>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</si>
  <si>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</si>
  <si>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</si>
  <si>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</si>
  <si>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</si>
  <si>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</si>
  <si>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</si>
  <si>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</si>
  <si>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</si>
  <si>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</si>
  <si>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</si>
  <si>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</si>
  <si>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2025年临翔区一般公共预算支出情况表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</si>
  <si>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</si>
  <si>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</si>
  <si>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</si>
  <si>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</si>
  <si>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</si>
  <si>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</si>
  <si>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</si>
  <si>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</si>
  <si>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</si>
  <si>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</si>
  <si>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</si>
  <si>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</si>
  <si>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</si>
  <si>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</si>
  <si>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</si>
  <si>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</si>
  <si>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</si>
  <si>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</si>
  <si>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</si>
  <si>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</si>
  <si>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</si>
  <si>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</si>
  <si>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</si>
  <si>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</si>
  <si>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</si>
  <si>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</si>
  <si>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</si>
  <si>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</si>
  <si>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</si>
  <si>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</si>
  <si>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</si>
  <si>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</si>
  <si>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</si>
  <si>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</si>
  <si>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</si>
  <si>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</si>
  <si>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</si>
  <si>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</si>
  <si>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</si>
  <si>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</si>
  <si>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</si>
  <si>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</si>
  <si>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</si>
  <si>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</si>
  <si>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</si>
  <si>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</si>
  <si>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</si>
  <si>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</si>
  <si>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</si>
  <si>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</si>
  <si>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</si>
  <si>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</si>
  <si>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</si>
  <si>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</si>
  <si>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</si>
  <si>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</si>
  <si>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</si>
  <si>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</si>
  <si>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</si>
  <si>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2025年临翔区区级一般公共预算收入情况表</t>
  </si>
  <si>
    <t>2024年预算数</t>
  </si>
  <si>
    <t>比上年预算数增长%</t>
  </si>
  <si>
    <t>101</t>
  </si>
  <si>
    <t>10101</t>
  </si>
  <si>
    <t>10104</t>
  </si>
  <si>
    <t>10106</t>
  </si>
  <si>
    <t>10107</t>
  </si>
  <si>
    <t>10109</t>
  </si>
  <si>
    <t>10110</t>
  </si>
  <si>
    <t>10111</t>
  </si>
  <si>
    <t>10112</t>
  </si>
  <si>
    <t>10113</t>
  </si>
  <si>
    <t>10114</t>
  </si>
  <si>
    <t>10118</t>
  </si>
  <si>
    <t>10119</t>
  </si>
  <si>
    <t>10120</t>
  </si>
  <si>
    <t>10121</t>
  </si>
  <si>
    <r>
      <rPr>
        <sz val="14"/>
        <rFont val="宋体"/>
        <charset val="134"/>
      </rPr>
      <t>10199</t>
    </r>
  </si>
  <si>
    <t>103</t>
  </si>
  <si>
    <t>10302</t>
  </si>
  <si>
    <t>10304</t>
  </si>
  <si>
    <t>10305</t>
  </si>
  <si>
    <t>10306</t>
  </si>
  <si>
    <t>10307</t>
  </si>
  <si>
    <t>10308</t>
  </si>
  <si>
    <t>10309</t>
  </si>
  <si>
    <t>10399</t>
  </si>
  <si>
    <t>区本级一般公共预算收入</t>
  </si>
  <si>
    <t xml:space="preserve">   上解收入</t>
  </si>
  <si>
    <t>1-3  2025年临翔区区级一般公共预算支出情况表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</si>
  <si>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</si>
  <si>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</si>
  <si>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</si>
  <si>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</si>
  <si>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</si>
  <si>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</si>
  <si>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</si>
  <si>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</si>
  <si>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</si>
  <si>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</si>
  <si>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</si>
  <si>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</si>
  <si>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</si>
  <si>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</si>
  <si>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</si>
  <si>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</si>
  <si>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</si>
  <si>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</si>
  <si>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</si>
  <si>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</si>
  <si>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</si>
  <si>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</si>
  <si>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</si>
  <si>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</si>
  <si>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</si>
  <si>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</si>
  <si>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</si>
  <si>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</si>
  <si>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</si>
  <si>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</si>
  <si>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</si>
  <si>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</si>
  <si>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</si>
  <si>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</si>
  <si>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</si>
  <si>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</si>
  <si>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</si>
  <si>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</si>
  <si>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</si>
  <si>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</si>
  <si>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</si>
  <si>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</si>
  <si>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</si>
  <si>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</si>
  <si>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</si>
  <si>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</si>
  <si>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</si>
  <si>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</si>
  <si>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</si>
  <si>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</si>
  <si>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</si>
  <si>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</si>
  <si>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</si>
  <si>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</si>
  <si>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</si>
  <si>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</si>
  <si>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</si>
  <si>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</si>
  <si>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</si>
  <si>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</si>
  <si>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</si>
  <si>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</si>
  <si>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</si>
  <si>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</si>
  <si>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</si>
  <si>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</si>
  <si>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</si>
  <si>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</si>
  <si>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</si>
  <si>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</si>
  <si>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</si>
  <si>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</si>
  <si>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</si>
  <si>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</si>
  <si>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</si>
  <si>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</si>
  <si>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</si>
  <si>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</si>
  <si>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</si>
  <si>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</si>
  <si>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</si>
  <si>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</si>
  <si>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</si>
  <si>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</si>
  <si>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</si>
  <si>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</si>
  <si>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</si>
  <si>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</si>
  <si>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</si>
  <si>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</si>
  <si>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</si>
  <si>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</si>
  <si>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</si>
  <si>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</si>
  <si>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</si>
  <si>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</si>
  <si>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</si>
  <si>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</si>
  <si>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</si>
  <si>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</si>
  <si>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</si>
  <si>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</si>
  <si>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</si>
  <si>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</si>
  <si>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</si>
  <si>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</si>
  <si>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</si>
  <si>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</si>
  <si>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</si>
  <si>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</si>
  <si>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</si>
  <si>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</si>
  <si>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</si>
  <si>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</si>
  <si>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</si>
  <si>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</si>
  <si>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</si>
  <si>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</si>
  <si>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</si>
  <si>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</si>
  <si>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</si>
  <si>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</si>
  <si>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</si>
  <si>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</si>
  <si>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</si>
  <si>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</si>
  <si>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</si>
  <si>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</si>
  <si>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</si>
  <si>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</si>
  <si>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</si>
  <si>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</si>
  <si>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</si>
  <si>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</si>
  <si>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</si>
  <si>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</si>
  <si>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</si>
  <si>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</si>
  <si>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</si>
  <si>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</si>
  <si>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信访业务</t>
  </si>
  <si>
    <t xml:space="preserve">     其他信访事务支出</t>
  </si>
  <si>
    <t xml:space="preserve">   其他一般公共服务支出</t>
  </si>
  <si>
    <t xml:space="preserve">     国家赔偿费用支出</t>
  </si>
  <si>
    <t xml:space="preserve">     其他一般公共服务支出</t>
  </si>
  <si>
    <t>201A</t>
  </si>
  <si>
    <t>区对下专项转移支付补助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</si>
  <si>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</si>
  <si>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</si>
  <si>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</si>
  <si>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</si>
  <si>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</si>
  <si>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</si>
  <si>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</si>
  <si>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</si>
  <si>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</si>
  <si>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</si>
  <si>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</si>
  <si>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</si>
  <si>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</si>
  <si>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</si>
  <si>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</si>
  <si>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</si>
  <si>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</si>
  <si>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</si>
  <si>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</si>
  <si>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</si>
  <si>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</si>
  <si>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</si>
  <si>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</si>
  <si>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</si>
  <si>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</si>
  <si>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</si>
  <si>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</si>
  <si>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</si>
  <si>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</si>
  <si>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</si>
  <si>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</si>
  <si>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</si>
  <si>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</si>
  <si>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</si>
  <si>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</si>
  <si>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</si>
  <si>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</si>
  <si>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</si>
  <si>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</si>
  <si>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</si>
  <si>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</si>
  <si>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</si>
  <si>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</si>
  <si>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</si>
  <si>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</si>
  <si>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</si>
  <si>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</si>
  <si>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</si>
  <si>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</si>
  <si>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</si>
  <si>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</si>
  <si>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法治建设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</si>
  <si>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</si>
  <si>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</si>
  <si>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</si>
  <si>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</si>
  <si>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</si>
  <si>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</si>
  <si>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</si>
  <si>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</si>
  <si>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</si>
  <si>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</si>
  <si>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</si>
  <si>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</si>
  <si>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</si>
  <si>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</si>
  <si>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</si>
  <si>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</si>
  <si>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</si>
  <si>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</si>
  <si>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</si>
  <si>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</si>
  <si>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</si>
  <si>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</si>
  <si>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</si>
  <si>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区对下一般性转移支付补助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</si>
  <si>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</si>
  <si>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</si>
  <si>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</si>
  <si>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</si>
  <si>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</si>
  <si>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</si>
  <si>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</si>
  <si>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</si>
  <si>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</si>
  <si>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</si>
  <si>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</si>
  <si>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</si>
  <si>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</si>
  <si>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</si>
  <si>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</si>
  <si>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</si>
  <si>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</si>
  <si>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</si>
  <si>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</si>
  <si>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</si>
  <si>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</si>
  <si>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</si>
  <si>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</si>
  <si>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</si>
  <si>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</si>
  <si>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</si>
  <si>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</si>
  <si>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</si>
  <si>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</si>
  <si>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</si>
  <si>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</si>
  <si>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</si>
  <si>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</si>
  <si>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</si>
  <si>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</si>
  <si>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</si>
  <si>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</si>
  <si>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</si>
  <si>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</si>
  <si>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</si>
  <si>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</si>
  <si>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</si>
  <si>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</si>
  <si>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</si>
  <si>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</si>
  <si>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</si>
  <si>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</si>
  <si>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</si>
  <si>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</si>
  <si>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</si>
  <si>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</si>
  <si>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</si>
  <si>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区对下一般性转移支付补助（义务教育）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</si>
  <si>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</si>
  <si>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</si>
  <si>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</si>
  <si>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</si>
  <si>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</si>
  <si>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</si>
  <si>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</si>
  <si>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</si>
  <si>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</si>
  <si>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</si>
  <si>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</si>
  <si>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</si>
  <si>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</si>
  <si>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</si>
  <si>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</si>
  <si>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</si>
  <si>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</si>
  <si>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</si>
  <si>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</si>
  <si>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</si>
  <si>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</si>
  <si>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</si>
  <si>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</si>
  <si>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</si>
  <si>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</si>
  <si>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</si>
  <si>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</si>
  <si>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</si>
  <si>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</si>
  <si>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</si>
  <si>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</si>
  <si>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</si>
  <si>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</si>
  <si>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</si>
  <si>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</si>
  <si>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</si>
  <si>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</si>
  <si>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</si>
  <si>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</si>
  <si>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</si>
  <si>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</si>
  <si>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</si>
  <si>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</si>
  <si>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</si>
  <si>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</si>
  <si>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</si>
  <si>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</si>
  <si>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</si>
  <si>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</si>
  <si>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</si>
  <si>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</si>
  <si>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</si>
  <si>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</si>
  <si>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</si>
  <si>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</si>
  <si>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</si>
  <si>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</si>
  <si>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</si>
  <si>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</si>
  <si>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</si>
  <si>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</si>
  <si>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</si>
  <si>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</si>
  <si>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</si>
  <si>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</si>
  <si>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</si>
  <si>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</si>
  <si>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</si>
  <si>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</si>
  <si>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</si>
  <si>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</si>
  <si>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</si>
  <si>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</si>
  <si>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</si>
  <si>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</si>
  <si>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</si>
  <si>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</si>
  <si>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</si>
  <si>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</si>
  <si>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</si>
  <si>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</si>
  <si>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</si>
  <si>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</si>
  <si>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</si>
  <si>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</si>
  <si>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</si>
  <si>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</si>
  <si>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</si>
  <si>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</si>
  <si>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</si>
  <si>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</si>
  <si>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</si>
  <si>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</si>
  <si>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</si>
  <si>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</si>
  <si>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</si>
  <si>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</si>
  <si>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</si>
  <si>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</si>
  <si>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</si>
  <si>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</si>
  <si>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</si>
  <si>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</si>
  <si>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</si>
  <si>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</si>
  <si>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</si>
  <si>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</si>
  <si>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</si>
  <si>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</si>
  <si>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</si>
  <si>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</si>
  <si>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</si>
  <si>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</si>
  <si>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</si>
  <si>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</si>
  <si>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</si>
  <si>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</si>
  <si>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</si>
  <si>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</si>
  <si>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</si>
  <si>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</si>
  <si>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</si>
  <si>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</si>
  <si>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</si>
  <si>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</si>
  <si>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</si>
  <si>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</si>
  <si>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</si>
  <si>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</si>
  <si>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</si>
  <si>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</si>
  <si>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</si>
  <si>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</si>
  <si>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</si>
  <si>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</si>
  <si>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</si>
  <si>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</si>
  <si>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</si>
  <si>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</si>
  <si>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</si>
  <si>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</si>
  <si>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</si>
  <si>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</si>
  <si>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</si>
  <si>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</si>
  <si>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</si>
  <si>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</si>
  <si>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</si>
  <si>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</si>
  <si>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</si>
  <si>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</si>
  <si>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</si>
  <si>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</si>
  <si>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</si>
  <si>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</si>
  <si>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</si>
  <si>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</si>
  <si>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</si>
  <si>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</si>
  <si>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</si>
  <si>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</si>
  <si>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</si>
  <si>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</si>
  <si>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</si>
  <si>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事业运行</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</si>
  <si>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</si>
  <si>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</si>
  <si>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</si>
  <si>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</si>
  <si>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</si>
  <si>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</si>
  <si>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</si>
  <si>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</si>
  <si>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</si>
  <si>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</si>
  <si>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</si>
  <si>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</si>
  <si>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</si>
  <si>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</si>
  <si>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</si>
  <si>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</si>
  <si>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</si>
  <si>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</si>
  <si>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</si>
  <si>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</si>
  <si>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</si>
  <si>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</si>
  <si>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</si>
  <si>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</si>
  <si>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</si>
  <si>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</si>
  <si>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</si>
  <si>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</si>
  <si>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</si>
  <si>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</si>
  <si>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</si>
  <si>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</si>
  <si>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</si>
  <si>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</si>
  <si>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</si>
  <si>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</si>
  <si>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区对下一般性转移支付补助（基本养老保险和低保）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</si>
  <si>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</si>
  <si>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</si>
  <si>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</si>
  <si>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</si>
  <si>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</si>
  <si>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</si>
  <si>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</si>
  <si>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</si>
  <si>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</si>
  <si>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</si>
  <si>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</si>
  <si>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</si>
  <si>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</si>
  <si>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</si>
  <si>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</si>
  <si>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</si>
  <si>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</si>
  <si>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</si>
  <si>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</si>
  <si>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</si>
  <si>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</si>
  <si>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</si>
  <si>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</si>
  <si>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</si>
  <si>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</si>
  <si>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</si>
  <si>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</si>
  <si>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</si>
  <si>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</si>
  <si>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</si>
  <si>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</si>
  <si>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</si>
  <si>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</si>
  <si>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</si>
  <si>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</si>
  <si>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</si>
  <si>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</si>
  <si>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</si>
  <si>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</si>
  <si>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</si>
  <si>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</si>
  <si>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</si>
  <si>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</si>
  <si>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</si>
  <si>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</si>
  <si>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</si>
  <si>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</si>
  <si>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</si>
  <si>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</si>
  <si>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</si>
  <si>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</si>
  <si>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</si>
  <si>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</si>
  <si>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</si>
  <si>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</si>
  <si>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</si>
  <si>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</si>
  <si>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</si>
  <si>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</si>
  <si>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</si>
  <si>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</si>
  <si>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中医药事务</t>
  </si>
  <si>
    <t>行政运行</t>
  </si>
  <si>
    <t>一般行政管理事务</t>
  </si>
  <si>
    <t>机关服务</t>
  </si>
  <si>
    <t>中医（民族医）药专项</t>
  </si>
  <si>
    <t>事业运行▲</t>
  </si>
  <si>
    <t>其他中医药事务支出</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</si>
  <si>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</si>
  <si>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</si>
  <si>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</si>
  <si>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</si>
  <si>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</si>
  <si>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</si>
  <si>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</si>
  <si>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</si>
  <si>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</si>
  <si>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</si>
  <si>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</si>
  <si>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</si>
  <si>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</si>
  <si>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</si>
  <si>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</si>
  <si>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</si>
  <si>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</si>
  <si>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</si>
  <si>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</si>
  <si>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</si>
  <si>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</si>
  <si>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</si>
  <si>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</si>
  <si>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</si>
  <si>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</si>
  <si>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</si>
  <si>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</si>
  <si>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</si>
  <si>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</si>
  <si>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</si>
  <si>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</si>
  <si>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</si>
  <si>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</si>
  <si>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</si>
  <si>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</si>
  <si>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</si>
  <si>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</si>
  <si>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</si>
  <si>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</si>
  <si>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</si>
  <si>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</si>
  <si>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</si>
  <si>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</si>
  <si>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</si>
  <si>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</si>
  <si>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</si>
  <si>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</si>
  <si>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</si>
  <si>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</si>
  <si>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</si>
  <si>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</si>
  <si>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</si>
  <si>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</si>
  <si>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</si>
  <si>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</si>
  <si>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</si>
  <si>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</si>
  <si>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</si>
  <si>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</si>
  <si>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</si>
  <si>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</si>
  <si>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</si>
  <si>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</si>
  <si>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</si>
  <si>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</si>
  <si>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</si>
  <si>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</si>
  <si>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</si>
  <si>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</si>
  <si>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</si>
  <si>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</si>
  <si>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</si>
  <si>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</si>
  <si>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</si>
  <si>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</si>
  <si>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</si>
  <si>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</si>
  <si>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</si>
  <si>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</si>
  <si>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</si>
  <si>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</si>
  <si>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</si>
  <si>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</si>
  <si>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</si>
  <si>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</si>
  <si>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</si>
  <si>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</si>
  <si>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</si>
  <si>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</si>
  <si>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</si>
  <si>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</si>
  <si>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</si>
  <si>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</si>
  <si>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</si>
  <si>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</si>
  <si>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</si>
  <si>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</si>
  <si>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</si>
  <si>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</si>
  <si>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</si>
  <si>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</si>
  <si>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</si>
  <si>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</si>
  <si>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</si>
  <si>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</si>
  <si>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</si>
  <si>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</si>
  <si>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</si>
  <si>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</si>
  <si>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</si>
  <si>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</si>
  <si>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</si>
  <si>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</si>
  <si>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</si>
  <si>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</si>
  <si>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</si>
  <si>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</si>
  <si>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</si>
  <si>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</si>
  <si>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</si>
  <si>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</si>
  <si>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</si>
  <si>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</si>
  <si>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</si>
  <si>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</si>
  <si>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</si>
  <si>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</si>
  <si>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</si>
  <si>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</si>
  <si>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</si>
  <si>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</si>
  <si>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</si>
  <si>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</si>
  <si>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</si>
  <si>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</si>
  <si>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</si>
  <si>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</si>
  <si>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</si>
  <si>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</si>
  <si>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</si>
  <si>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</si>
  <si>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</si>
  <si>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</si>
  <si>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</si>
  <si>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</si>
  <si>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</si>
  <si>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</si>
  <si>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</si>
  <si>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</si>
  <si>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</si>
  <si>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</si>
  <si>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</si>
  <si>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</si>
  <si>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</si>
  <si>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</si>
  <si>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</si>
  <si>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</si>
  <si>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</si>
  <si>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</si>
  <si>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</si>
  <si>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</si>
  <si>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</si>
  <si>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</si>
  <si>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</si>
  <si>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</si>
  <si>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</si>
  <si>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</si>
  <si>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</si>
  <si>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</si>
  <si>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</si>
  <si>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</si>
  <si>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</si>
  <si>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</si>
  <si>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</si>
  <si>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</si>
  <si>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</si>
  <si>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</si>
  <si>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</si>
  <si>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</si>
  <si>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</si>
  <si>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</si>
  <si>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</si>
  <si>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</si>
  <si>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</si>
  <si>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</si>
  <si>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</si>
  <si>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</si>
  <si>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</si>
  <si>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</si>
  <si>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</si>
  <si>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</si>
  <si>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</si>
  <si>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</si>
  <si>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区对下一般性转移支付补助（农村综合改革）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</si>
  <si>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</si>
  <si>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</si>
  <si>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</si>
  <si>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</si>
  <si>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</si>
  <si>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</si>
  <si>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</si>
  <si>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</si>
  <si>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</si>
  <si>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</si>
  <si>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</si>
  <si>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</si>
  <si>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</si>
  <si>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</si>
  <si>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</si>
  <si>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</si>
  <si>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</si>
  <si>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</si>
  <si>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</si>
  <si>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</si>
  <si>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</si>
  <si>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</si>
  <si>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</si>
  <si>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</si>
  <si>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</si>
  <si>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</si>
  <si>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</si>
  <si>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</si>
  <si>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</si>
  <si>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</si>
  <si>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</si>
  <si>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</si>
  <si>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</si>
  <si>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</si>
  <si>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</si>
  <si>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</si>
  <si>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</si>
  <si>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</si>
  <si>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</si>
  <si>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</si>
  <si>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</si>
  <si>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</si>
  <si>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</si>
  <si>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</si>
  <si>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</si>
  <si>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</si>
  <si>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</si>
  <si>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</si>
  <si>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</si>
  <si>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</si>
  <si>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</si>
  <si>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</si>
  <si>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</si>
  <si>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</si>
  <si>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</si>
  <si>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</si>
  <si>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</si>
  <si>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</si>
  <si>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</si>
  <si>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</si>
  <si>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</si>
  <si>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</si>
  <si>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</si>
  <si>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</si>
  <si>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</si>
  <si>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</si>
  <si>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</si>
  <si>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</si>
  <si>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</si>
  <si>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</si>
  <si>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</si>
  <si>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</si>
  <si>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</si>
  <si>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</si>
  <si>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</si>
  <si>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</si>
  <si>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</si>
  <si>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</si>
  <si>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</si>
  <si>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</si>
  <si>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</si>
  <si>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</si>
  <si>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</si>
  <si>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</si>
  <si>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</si>
  <si>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</si>
  <si>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</si>
  <si>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</si>
  <si>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</si>
  <si>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</si>
  <si>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</si>
  <si>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</si>
  <si>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</si>
  <si>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</si>
  <si>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</si>
  <si>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</si>
  <si>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</si>
  <si>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</si>
  <si>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</si>
  <si>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</si>
  <si>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</si>
  <si>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</si>
  <si>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</si>
  <si>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</si>
  <si>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</si>
  <si>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</si>
  <si>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</si>
  <si>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</si>
  <si>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</si>
  <si>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</si>
  <si>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</si>
  <si>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</si>
  <si>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</si>
  <si>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</si>
  <si>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</si>
  <si>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</si>
  <si>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</si>
  <si>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</si>
  <si>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</si>
  <si>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</si>
  <si>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</si>
  <si>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</si>
  <si>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</si>
  <si>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</si>
  <si>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</si>
  <si>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</si>
  <si>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</si>
  <si>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</si>
  <si>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</si>
  <si>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</si>
  <si>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</si>
  <si>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</si>
  <si>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</si>
  <si>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</si>
  <si>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</si>
  <si>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</si>
  <si>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</si>
  <si>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</si>
  <si>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</si>
  <si>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</si>
  <si>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</si>
  <si>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</si>
  <si>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</si>
  <si>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</si>
  <si>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</si>
  <si>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</si>
  <si>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</si>
  <si>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</si>
  <si>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</si>
  <si>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</si>
  <si>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</si>
  <si>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</si>
  <si>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</si>
  <si>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</si>
  <si>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</si>
  <si>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</si>
  <si>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</si>
  <si>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</si>
  <si>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</si>
  <si>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</si>
  <si>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</si>
  <si>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</si>
  <si>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</si>
  <si>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</si>
  <si>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</si>
  <si>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</si>
  <si>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</si>
  <si>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</si>
  <si>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</si>
  <si>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</si>
  <si>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</si>
  <si>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</si>
  <si>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</si>
  <si>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</si>
  <si>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</si>
  <si>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</si>
  <si>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</si>
  <si>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</si>
  <si>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</si>
  <si>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</si>
  <si>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</si>
  <si>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</si>
  <si>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</si>
  <si>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</si>
  <si>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</si>
  <si>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</si>
  <si>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</si>
  <si>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</si>
  <si>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</si>
  <si>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</si>
  <si>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</si>
  <si>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</si>
  <si>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</si>
  <si>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配租型住房保障</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</si>
  <si>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</si>
  <si>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</si>
  <si>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</si>
  <si>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</si>
  <si>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</si>
  <si>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</si>
  <si>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</si>
  <si>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</si>
  <si>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</si>
  <si>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</si>
  <si>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</si>
  <si>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</si>
  <si>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</si>
  <si>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</si>
  <si>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</si>
  <si>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</si>
  <si>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</si>
  <si>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</si>
  <si>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</si>
  <si>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</si>
  <si>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</si>
  <si>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</si>
  <si>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</si>
  <si>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</si>
  <si>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</si>
  <si>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</si>
  <si>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</si>
  <si>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</si>
  <si>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</si>
  <si>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</si>
  <si>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</si>
  <si>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</si>
  <si>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</si>
  <si>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</si>
  <si>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</si>
  <si>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</si>
  <si>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</si>
  <si>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</si>
  <si>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</si>
  <si>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</si>
  <si>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</si>
  <si>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</si>
  <si>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</si>
  <si>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</si>
  <si>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</si>
  <si>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</si>
  <si>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</si>
  <si>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</si>
  <si>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</si>
  <si>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</si>
  <si>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</si>
  <si>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</si>
  <si>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</si>
  <si>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</si>
  <si>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</si>
  <si>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</si>
  <si>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</si>
  <si>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</si>
  <si>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</si>
  <si>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</si>
  <si>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</si>
  <si>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</si>
  <si>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</si>
  <si>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</si>
  <si>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</si>
  <si>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</si>
  <si>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</si>
  <si>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</si>
  <si>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</si>
  <si>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</si>
  <si>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</si>
  <si>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</si>
  <si>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</si>
  <si>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</si>
  <si>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</si>
  <si>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</si>
  <si>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</si>
  <si>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</si>
  <si>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</si>
  <si>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</si>
  <si>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</si>
  <si>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</si>
  <si>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</si>
  <si>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</si>
  <si>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</si>
  <si>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</si>
  <si>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</si>
  <si>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</si>
  <si>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</si>
  <si>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</si>
  <si>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</si>
  <si>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</si>
  <si>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</si>
  <si>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</si>
  <si>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</si>
  <si>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</si>
  <si>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</si>
  <si>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</si>
  <si>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</si>
  <si>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</si>
  <si>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</si>
  <si>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</si>
  <si>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</si>
  <si>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</si>
  <si>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</si>
  <si>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</si>
  <si>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</si>
  <si>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</si>
  <si>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</si>
  <si>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</si>
  <si>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区本级一般公共预算支出</t>
  </si>
  <si>
    <t>1-5  2025年临翔区区级一般公共预算政府预算经济分类表（基本支出）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</si>
  <si>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</si>
  <si>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</si>
  <si>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</si>
  <si>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</si>
  <si>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</si>
  <si>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</si>
  <si>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</si>
  <si>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</si>
  <si>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</si>
  <si>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</si>
  <si>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</si>
  <si>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</si>
  <si>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</si>
  <si>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</si>
  <si>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</si>
  <si>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</si>
  <si>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</si>
  <si>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</si>
  <si>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</si>
  <si>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</si>
  <si>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</si>
  <si>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</si>
  <si>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</si>
  <si>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</si>
  <si>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</si>
  <si>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</si>
  <si>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</si>
  <si>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</si>
  <si>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</si>
  <si>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2025年临翔区区级一般公共预算支出表(区对下转移支付项目)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</si>
  <si>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</si>
  <si>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</si>
  <si>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</si>
  <si>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</si>
  <si>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</si>
  <si>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</si>
  <si>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</si>
  <si>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</si>
  <si>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</si>
  <si>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</si>
  <si>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</si>
  <si>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</si>
  <si>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</si>
  <si>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</si>
  <si>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</si>
  <si>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</si>
  <si>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</si>
  <si>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</si>
  <si>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</si>
  <si>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</si>
  <si>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</si>
  <si>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</si>
  <si>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</si>
  <si>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</si>
  <si>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备注说明：根据现行财政管理体制，乡镇（街道）作为区本级部门编制年初预算，所以无对下转移支付资金,此表为空表。</t>
  </si>
  <si>
    <t>1-7  2025年临翔区分地区税收返还和转移支付预算表</t>
  </si>
  <si>
    <t>县（区）</t>
  </si>
  <si>
    <t>税收返还</t>
  </si>
  <si>
    <t>转移支付</t>
  </si>
  <si>
    <t>一、提前下达数</t>
  </si>
  <si>
    <t xml:space="preserve"> </t>
  </si>
  <si>
    <t>二、预算数</t>
  </si>
  <si>
    <t>备注说明：根据现行财政管理体制，乡镇（街道）作为区本级部门编制年初预算，
         所以无对下转移支付资金,此表为空表。</t>
  </si>
  <si>
    <t>1-8  2025年临翔区区级“三公”经费预算财政拨款情况统计表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</si>
  <si>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</si>
  <si>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</si>
  <si>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</si>
  <si>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</si>
  <si>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</si>
  <si>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</si>
  <si>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</si>
  <si>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</si>
  <si>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备注说明：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全区“三公”经费预算财政拨款合计为1161万元，较2024年预算数805万元，增加356万元，增长44.22%。增加的主要原因：一是部分公务用车老化需要进行更新及维修保险费用增加。二是根据上级“三公”经费全口径统计要求，将预估的上级资金、自有资金及非财政拨款中用于“三公”经费支出部分纳入年初预算编制。
1.公务用车购置及运行费1015万元，较2024年预算数600万元，增加415万元，增长69.17%。经费主要用于保障各部门和公务用车平台购置更换公务用车、执行公务开展各种专项调研检查工作所发生的公务用车燃料费、维修费、过路过桥费、保险费等支出。本年较上年增加415万元的主要原因：一是因部分区直机关单位及10个乡镇（街道）公务用车老化，无法满足正常工作开展需要，需对公务用车进行更新。本级财力安排公务用车购置费192万元，较上年增加107万元，增长125.88%。二是由于多数公务用车使用年限较长，车辆损耗增大，需要支付的燃料费、维修费及保险费用等逐年增长，从而导致公务用车运行维护费用增加，本级财力安排公务用车运行费591万元，较上年增加76万元，增长14.76%。三是新增预估的上级资金、自有资金及非财政拨款安排公务接待费支出232万元。
2.公务接待费146万元，较2024年预算数205万元，减少59万元，下降28.78%。经费主要用于部门开展调研、检查、培训、指导等执行公务和业务活动发生的各类公务接待支出。较上年下降的主要原因是临翔区机关事业单位积极落实中央八项规定精神，严格落实过紧日子要求，厉行勤俭节约。进一步优化财政支出结构，严格控制公务接待费开支，报销凭证不全、未经批准或超标准、扩大范围开支的，一律不予结算、报销。一是本级财力安排公务接待费114万元，较上年减少91万元，下降44.39%。二是新增预估的上级资金、自有资金及非财政拨款安排公务接待费支出32万元。
3.根据以前年度财政实际执行情况分析，一般情况不发生因公出国（境)费，因此2025年没有安排预算支出，与上年持平。</t>
  </si>
  <si>
    <t>2-1 2025年临翔区政府性基金预算收入情况表</t>
  </si>
  <si>
    <t>1030102</t>
  </si>
  <si>
    <t>一、农网还贷资金收入</t>
  </si>
  <si>
    <t>1030112</t>
  </si>
  <si>
    <t>二、海南县高等级公路车辆通行附加费收入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</si>
  <si>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</si>
  <si>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</si>
  <si>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</si>
  <si>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</si>
  <si>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</si>
  <si>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</si>
  <si>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</si>
  <si>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</si>
  <si>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</si>
  <si>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</si>
  <si>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</si>
  <si>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</si>
  <si>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</si>
  <si>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</si>
  <si>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</si>
  <si>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</si>
  <si>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</si>
  <si>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</si>
  <si>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</si>
  <si>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</si>
  <si>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</si>
  <si>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</si>
  <si>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</si>
  <si>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</si>
  <si>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</si>
  <si>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</si>
  <si>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</si>
  <si>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</si>
  <si>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</si>
  <si>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</si>
  <si>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</si>
  <si>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</si>
  <si>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</si>
  <si>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</si>
  <si>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</si>
  <si>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</si>
  <si>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</si>
  <si>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</si>
  <si>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</si>
  <si>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</si>
  <si>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</si>
  <si>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</si>
  <si>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</si>
  <si>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</si>
  <si>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</si>
  <si>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</si>
  <si>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</si>
  <si>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</si>
  <si>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</si>
  <si>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2025年临翔区政府性基金预算支出情况表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</si>
  <si>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</si>
  <si>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</si>
  <si>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</si>
  <si>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</si>
  <si>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</si>
  <si>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</si>
  <si>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</si>
  <si>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</si>
  <si>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</si>
  <si>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</si>
  <si>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</si>
  <si>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</si>
  <si>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</si>
  <si>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</si>
  <si>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</si>
  <si>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</si>
  <si>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</si>
  <si>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</si>
  <si>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</si>
  <si>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</si>
  <si>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</si>
  <si>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</si>
  <si>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</si>
  <si>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</si>
  <si>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</si>
  <si>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</si>
  <si>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</si>
  <si>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</si>
  <si>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</si>
  <si>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</si>
  <si>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</si>
  <si>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</si>
  <si>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</si>
  <si>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</si>
  <si>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</si>
  <si>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</si>
  <si>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</si>
  <si>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</si>
  <si>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</si>
  <si>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</si>
  <si>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</si>
  <si>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</si>
  <si>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</si>
  <si>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</si>
  <si>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</si>
  <si>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</si>
  <si>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</si>
  <si>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</si>
  <si>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</si>
  <si>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</si>
  <si>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</si>
  <si>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</si>
  <si>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</si>
  <si>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</si>
  <si>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</si>
  <si>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</si>
  <si>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</si>
  <si>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</si>
  <si>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</si>
  <si>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</si>
  <si>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</si>
  <si>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</si>
  <si>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</si>
  <si>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</si>
  <si>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</si>
  <si>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</si>
  <si>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</si>
  <si>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</si>
  <si>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</si>
  <si>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</si>
  <si>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</si>
  <si>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</si>
  <si>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</si>
  <si>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</si>
  <si>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</si>
  <si>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</si>
  <si>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</si>
  <si>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</si>
  <si>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</si>
  <si>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</si>
  <si>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</si>
  <si>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</si>
  <si>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</si>
  <si>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</si>
  <si>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</si>
  <si>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</si>
  <si>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</si>
  <si>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</si>
  <si>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</si>
  <si>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</si>
  <si>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</si>
  <si>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</si>
  <si>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</si>
  <si>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</si>
  <si>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</si>
  <si>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</si>
  <si>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</si>
  <si>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</si>
  <si>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</si>
  <si>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</si>
  <si>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</si>
  <si>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</si>
  <si>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</si>
  <si>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</si>
  <si>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</si>
  <si>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</si>
  <si>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</si>
  <si>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</si>
  <si>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</si>
  <si>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</si>
  <si>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</si>
  <si>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</si>
  <si>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</si>
  <si>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</si>
  <si>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</si>
  <si>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</si>
  <si>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</si>
  <si>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</si>
  <si>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</si>
  <si>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</si>
  <si>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</si>
  <si>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</si>
  <si>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</si>
  <si>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</si>
  <si>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</si>
  <si>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</si>
  <si>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</si>
  <si>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</si>
  <si>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</si>
  <si>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</si>
  <si>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</si>
  <si>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</si>
  <si>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</si>
  <si>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</si>
  <si>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</si>
  <si>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</si>
  <si>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</si>
  <si>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</si>
  <si>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</si>
  <si>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</si>
  <si>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</si>
  <si>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</si>
  <si>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</si>
  <si>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</si>
  <si>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</si>
  <si>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</si>
  <si>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</si>
  <si>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</si>
  <si>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</si>
  <si>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</si>
  <si>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</si>
  <si>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</si>
  <si>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</si>
  <si>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</si>
  <si>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</si>
  <si>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</si>
  <si>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</si>
  <si>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 xml:space="preserve">  超长期特别国债安排的支出</t>
  </si>
  <si>
    <t xml:space="preserve">    城乡社区公共设施</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</si>
  <si>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</si>
  <si>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</si>
  <si>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</si>
  <si>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</si>
  <si>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</si>
  <si>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</si>
  <si>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</si>
  <si>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</si>
  <si>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</si>
  <si>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</si>
  <si>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</si>
  <si>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</si>
  <si>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</si>
  <si>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</si>
  <si>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</si>
  <si>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</si>
  <si>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</si>
  <si>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</si>
  <si>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</si>
  <si>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</si>
  <si>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</si>
  <si>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</si>
  <si>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</si>
  <si>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</si>
  <si>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</si>
  <si>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</si>
  <si>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</si>
  <si>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</si>
  <si>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</si>
  <si>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</si>
  <si>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</si>
  <si>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</si>
  <si>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</si>
  <si>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</si>
  <si>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</si>
  <si>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</si>
  <si>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</si>
  <si>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</si>
  <si>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</si>
  <si>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</si>
  <si>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</si>
  <si>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六、交通运输支出</t>
  </si>
  <si>
    <t>21460</t>
  </si>
  <si>
    <t xml:space="preserve">    海南县高等级公路车辆通行附加费安排的支出</t>
  </si>
  <si>
    <t>2146001</t>
  </si>
  <si>
    <t xml:space="preserve">      公路建设</t>
  </si>
  <si>
    <t>2146002</t>
  </si>
  <si>
    <t xml:space="preserve">      公路养护</t>
  </si>
  <si>
    <t>2146003</t>
  </si>
  <si>
    <t xml:space="preserve">      公路还贷</t>
  </si>
  <si>
    <t>2146099</t>
  </si>
  <si>
    <t xml:space="preserve">      其他海南县高等级公路车辆通行附加费安排的支出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</si>
  <si>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</si>
  <si>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</si>
  <si>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</si>
  <si>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</si>
  <si>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</si>
  <si>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</si>
  <si>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</si>
  <si>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</si>
  <si>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</si>
  <si>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</si>
  <si>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</si>
  <si>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</si>
  <si>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</si>
  <si>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</si>
  <si>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</si>
  <si>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</si>
  <si>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</si>
  <si>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</si>
  <si>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</si>
  <si>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</si>
  <si>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</si>
  <si>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</si>
  <si>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</si>
  <si>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</si>
  <si>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</si>
  <si>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</si>
  <si>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</si>
  <si>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</si>
  <si>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</si>
  <si>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</si>
  <si>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</si>
  <si>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</si>
  <si>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</si>
  <si>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</si>
  <si>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</si>
  <si>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</si>
  <si>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</si>
  <si>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</si>
  <si>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</si>
  <si>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</si>
  <si>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</si>
  <si>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</si>
  <si>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</si>
  <si>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</si>
  <si>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</si>
  <si>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</si>
  <si>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</si>
  <si>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</si>
  <si>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</si>
  <si>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</si>
  <si>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</si>
  <si>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</si>
  <si>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</si>
  <si>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</si>
  <si>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</si>
  <si>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</si>
  <si>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</si>
  <si>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</si>
  <si>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</si>
  <si>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</si>
  <si>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</si>
  <si>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</si>
  <si>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</si>
  <si>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</si>
  <si>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</si>
  <si>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</si>
  <si>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</si>
  <si>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</si>
  <si>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</si>
  <si>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</si>
  <si>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海南县高等级公路车辆通行附加费对应专项债务收入安排的支出</t>
  </si>
  <si>
    <t>2147001</t>
  </si>
  <si>
    <t>2147099</t>
  </si>
  <si>
    <t xml:space="preserve">      其他海南县高等级公路车辆通行附加费对应专项债务收入安排的支出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</si>
  <si>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</si>
  <si>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</si>
  <si>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</si>
  <si>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</si>
  <si>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</si>
  <si>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</si>
  <si>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</si>
  <si>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</si>
  <si>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</si>
  <si>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</si>
  <si>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</si>
  <si>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</si>
  <si>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</si>
  <si>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</si>
  <si>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</si>
  <si>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</si>
  <si>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</si>
  <si>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</si>
  <si>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</si>
  <si>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</si>
  <si>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</si>
  <si>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</si>
  <si>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</si>
  <si>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</si>
  <si>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</si>
  <si>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</si>
  <si>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</si>
  <si>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</si>
  <si>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</si>
  <si>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</si>
  <si>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</si>
  <si>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</si>
  <si>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</si>
  <si>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</si>
  <si>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</si>
  <si>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</si>
  <si>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</si>
  <si>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</si>
  <si>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</si>
  <si>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</si>
  <si>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</si>
  <si>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</si>
  <si>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</si>
  <si>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</si>
  <si>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</si>
  <si>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</si>
  <si>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</si>
  <si>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</si>
  <si>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</si>
  <si>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</si>
  <si>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</si>
  <si>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</si>
  <si>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</si>
  <si>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</si>
  <si>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</si>
  <si>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</si>
  <si>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</si>
  <si>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</si>
  <si>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</si>
  <si>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</si>
  <si>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</si>
  <si>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</si>
  <si>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</si>
  <si>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</si>
  <si>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</si>
  <si>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</si>
  <si>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</si>
  <si>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</si>
  <si>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</si>
  <si>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</si>
  <si>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</si>
  <si>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</si>
  <si>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海南县高等级公路车辆通行附加费债务付息支出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</si>
  <si>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</si>
  <si>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</si>
  <si>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</si>
  <si>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</si>
  <si>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</si>
  <si>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</si>
  <si>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</si>
  <si>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</si>
  <si>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</si>
  <si>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</si>
  <si>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</si>
  <si>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</si>
  <si>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</si>
  <si>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</si>
  <si>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</si>
  <si>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</si>
  <si>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</si>
  <si>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</si>
  <si>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</si>
  <si>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</si>
  <si>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</si>
  <si>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</si>
  <si>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</si>
  <si>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</si>
  <si>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</si>
  <si>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</si>
  <si>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</si>
  <si>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</si>
  <si>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</si>
  <si>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</si>
  <si>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</si>
  <si>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</si>
  <si>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</si>
  <si>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海南县高等级公路车辆通行附加费债务发行费用支出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</si>
  <si>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</si>
  <si>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</si>
  <si>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</si>
  <si>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</si>
  <si>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</si>
  <si>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</si>
  <si>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</si>
  <si>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</si>
  <si>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</si>
  <si>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</si>
  <si>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</si>
  <si>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</si>
  <si>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</si>
  <si>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</si>
  <si>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</si>
  <si>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</si>
  <si>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</si>
  <si>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</si>
  <si>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</si>
  <si>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</si>
  <si>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</si>
  <si>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</si>
  <si>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</si>
  <si>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</si>
  <si>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</si>
  <si>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</si>
  <si>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</si>
  <si>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</si>
  <si>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</si>
  <si>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</si>
  <si>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</si>
  <si>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</si>
  <si>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</si>
  <si>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</si>
  <si>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</si>
  <si>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</si>
  <si>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</si>
  <si>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</si>
  <si>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</si>
  <si>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</si>
  <si>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</si>
  <si>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</si>
  <si>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</si>
  <si>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</si>
  <si>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</si>
  <si>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</si>
  <si>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</si>
  <si>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</si>
  <si>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</si>
  <si>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</si>
  <si>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</si>
  <si>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</si>
  <si>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</si>
  <si>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</si>
  <si>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</si>
  <si>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</si>
  <si>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</si>
  <si>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</si>
  <si>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</si>
  <si>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</si>
  <si>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</si>
  <si>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</si>
  <si>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</si>
  <si>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</si>
  <si>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</si>
  <si>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</si>
  <si>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</si>
  <si>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</si>
  <si>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</si>
  <si>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</si>
  <si>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</si>
  <si>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</si>
  <si>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</si>
  <si>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</si>
  <si>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</si>
  <si>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</si>
  <si>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</si>
  <si>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</si>
  <si>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</si>
  <si>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</si>
  <si>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</si>
  <si>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</si>
  <si>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</si>
  <si>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</si>
  <si>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</si>
  <si>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</si>
  <si>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</si>
  <si>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2025年临翔区区级政府性基金预算收入情况表</t>
  </si>
  <si>
    <t>区本级政府性基金预算收入</t>
  </si>
  <si>
    <t xml:space="preserve">   政府性基金补助收入</t>
  </si>
  <si>
    <t>否</t>
  </si>
  <si>
    <t xml:space="preserve">     政府性基金上解收入</t>
  </si>
  <si>
    <t>2-4 2025年临翔区区级政府性基金预算支出情况表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</si>
  <si>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</si>
  <si>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</si>
  <si>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</si>
  <si>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</si>
  <si>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</si>
  <si>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</si>
  <si>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</si>
  <si>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</si>
  <si>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2025年临翔区区级政府性基金支出表(区对下转移支付)</t>
  </si>
  <si>
    <t>本年支出小计</t>
  </si>
  <si>
    <t>3-1  2025年临翔区国有资本经营收入预算情况表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</si>
  <si>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</si>
  <si>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</si>
  <si>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</si>
  <si>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</si>
  <si>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</si>
  <si>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</si>
  <si>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</si>
  <si>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</si>
  <si>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</si>
  <si>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</si>
  <si>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</si>
  <si>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</si>
  <si>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</si>
  <si>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</si>
  <si>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</si>
  <si>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</si>
  <si>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</si>
  <si>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</si>
  <si>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</si>
  <si>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</si>
  <si>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</si>
  <si>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</si>
  <si>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</si>
  <si>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</si>
  <si>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</si>
  <si>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</si>
  <si>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</si>
  <si>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</si>
  <si>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</si>
  <si>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</si>
  <si>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</si>
  <si>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</si>
  <si>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</si>
  <si>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</si>
  <si>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</si>
  <si>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</si>
  <si>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</si>
  <si>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</si>
  <si>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2025年临翔区国有资本经营支出预算情况表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</si>
  <si>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</si>
  <si>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</si>
  <si>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</si>
  <si>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</si>
  <si>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</si>
  <si>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</si>
  <si>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</si>
  <si>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</si>
  <si>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</si>
  <si>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</si>
  <si>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</si>
  <si>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</si>
  <si>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</si>
  <si>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</si>
  <si>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</si>
  <si>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</si>
  <si>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</si>
  <si>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</si>
  <si>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</si>
  <si>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</si>
  <si>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</si>
  <si>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</si>
  <si>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</si>
  <si>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2025年临翔区区级国有资本经营收入预算情况表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</si>
  <si>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</si>
  <si>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</si>
  <si>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</si>
  <si>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</si>
  <si>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</si>
  <si>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</si>
  <si>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</si>
  <si>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</si>
  <si>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</si>
  <si>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</si>
  <si>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2025年临翔区区级国有资本经营支出预算情况表</t>
  </si>
  <si>
    <t>项   目</t>
  </si>
  <si>
    <t xml:space="preserve">    "三供一业"移交补助支出</t>
  </si>
  <si>
    <t xml:space="preserve">   其他金融国有资本经营预算支出</t>
  </si>
  <si>
    <t>区本级国有资本经营支出</t>
  </si>
  <si>
    <t>3-5  2025年临翔区区级国有资本经营预算转移支付表（分地区）</t>
  </si>
  <si>
    <t>地  区</t>
  </si>
  <si>
    <t>预算数</t>
  </si>
  <si>
    <t>合  计</t>
  </si>
  <si>
    <t>3-6  2025年临翔区区级国有资本经营预算转移支付表（分项目）</t>
  </si>
  <si>
    <t>项目名称</t>
  </si>
  <si>
    <t>4-1  2025年临翔区社会保险基金收入预算情况表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</si>
  <si>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</si>
  <si>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</si>
  <si>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</si>
  <si>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</si>
  <si>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</si>
  <si>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</si>
  <si>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</si>
  <si>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</si>
  <si>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</si>
  <si>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</si>
  <si>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</si>
  <si>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</si>
  <si>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</si>
  <si>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</si>
  <si>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</si>
  <si>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</si>
  <si>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</si>
  <si>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</si>
  <si>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2025年临翔区社会保险基金支出预算情况表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</si>
  <si>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</si>
  <si>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</si>
  <si>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</si>
  <si>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</si>
  <si>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</si>
  <si>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</si>
  <si>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</si>
  <si>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</si>
  <si>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</si>
  <si>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</si>
  <si>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</si>
  <si>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</si>
  <si>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</si>
  <si>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</si>
  <si>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2025年临翔区区级社会保险基金收入预算情况表</t>
  </si>
  <si>
    <t>4-4  2025年临翔区区级社会保险基金支出预算情况表</t>
  </si>
  <si>
    <t>5-1  临翔区2024年地方政府债务限额及余额预算情况表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</si>
  <si>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</si>
  <si>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</si>
  <si>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</si>
  <si>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</si>
  <si>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</si>
  <si>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</si>
  <si>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</si>
  <si>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</si>
  <si>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</si>
  <si>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</si>
  <si>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</si>
  <si>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</si>
  <si>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</si>
  <si>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临翔区</t>
  </si>
  <si>
    <t>注：1.本表反映上一年度本地区、本级及分地区地方政府债务限额及余额预计执行数。</t>
  </si>
  <si>
    <t xml:space="preserve">    2.本表由县级以上地方各级财政部门在本级人民代表大会批准预算后二十日内公开。</t>
  </si>
  <si>
    <t>5-2 临翔区2024年地方政府一般债务余额情况表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</si>
  <si>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</si>
  <si>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</si>
  <si>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</si>
  <si>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</si>
  <si>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</si>
  <si>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</si>
  <si>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</si>
  <si>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</si>
  <si>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</si>
  <si>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</si>
  <si>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</si>
  <si>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</si>
  <si>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临翔区区级2024年地方政府一般债务余额情况表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</si>
  <si>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</si>
  <si>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</si>
  <si>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</si>
  <si>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临翔区2024年地方政府专项债务余额情况表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</si>
  <si>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</si>
  <si>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</si>
  <si>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</si>
  <si>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</si>
  <si>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</si>
  <si>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</si>
  <si>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</si>
  <si>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</si>
  <si>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临翔区区级2024年地方政府专项债务余额情况表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</si>
  <si>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</si>
  <si>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</si>
  <si>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</si>
  <si>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临翔区地方政府债券发行及还本付息情况表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</si>
  <si>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</si>
  <si>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</si>
  <si>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</si>
  <si>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</si>
  <si>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</si>
  <si>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</si>
  <si>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</si>
  <si>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</si>
  <si>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</si>
  <si>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</si>
  <si>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</si>
  <si>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</si>
  <si>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</si>
  <si>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</si>
  <si>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</si>
  <si>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</si>
  <si>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</si>
  <si>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</si>
  <si>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</si>
  <si>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</si>
  <si>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</si>
  <si>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</si>
  <si>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</si>
  <si>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</si>
  <si>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</si>
  <si>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</si>
  <si>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</si>
  <si>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</si>
  <si>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</si>
  <si>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</si>
  <si>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</si>
  <si>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临翔区2025年地方政府债务限额提前下达情况表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</si>
  <si>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</si>
  <si>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</si>
  <si>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</si>
  <si>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</si>
  <si>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</si>
  <si>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</si>
  <si>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临翔区2025年年初新增地方政府债券资金安排表</t>
  </si>
  <si>
    <t>序号</t>
  </si>
  <si>
    <t>项目类型</t>
  </si>
  <si>
    <t>项目主管部门</t>
  </si>
  <si>
    <t>债券性质</t>
  </si>
  <si>
    <t>债券规模</t>
  </si>
  <si>
    <t>无（2025年暂未下达新增债券资金）</t>
  </si>
  <si>
    <t>注：本表反映本级当年提前下达的新增地方政府债券资金使用安排，由县级以上地方各级财政部门在本级人民代表大会批准预算后二十日内公开。</t>
  </si>
  <si>
    <t>6-1   2025年区级重大政策和重点项目绩效目标表</t>
  </si>
  <si>
    <t>单位名称、项目名称</t>
  </si>
  <si>
    <t>金额（万元）</t>
  </si>
  <si>
    <t>项目年度绩效目标</t>
  </si>
  <si>
    <t>一级指标</t>
  </si>
  <si>
    <t>二级指标</t>
  </si>
  <si>
    <t>三级指标</t>
  </si>
  <si>
    <t>指标性质</t>
  </si>
  <si>
    <t>指标值</t>
  </si>
  <si>
    <t>度量单位</t>
  </si>
  <si>
    <t>指标属性</t>
  </si>
  <si>
    <t>指标内容</t>
  </si>
  <si>
    <t>临沧市临翔区民政局</t>
  </si>
  <si>
    <t>城乡困难群众救助补助资金</t>
  </si>
  <si>
    <t>1.规范城乡低保政策实施，合理确定保障标准，使低保对象基本生活得到有效保障。2.统筹城乡特困人员救助供养工作，合理确定保障标准。3.规范实施临时救助政策，实现及时高效、解急救难。4.为生活无着落流浪乞讨人员提供临时食宿、疾病救治、协助返回等救助，并妥善安置返乡受助人员。5.规范实施农村留守儿童关爱服务和困境儿童保障相关政策,使农村留守儿童和困境儿童得到更加精准化的专业服务和基本生活保障。6.引导各地提高孤儿生活保障水平，孤儿生活保障政策规范高效实施，使孤儿和艾滋病病毒感染儿童生活基本得到保障。7.阶段性调整价格补贴联动机制，按规定为低保对象、特困人员、孤儿、事实无人抚养儿童和艾滋病病毒感染儿童、低保边缘人口发放价格临时补贴。</t>
  </si>
  <si>
    <t>产出指标</t>
  </si>
  <si>
    <t>数量指标</t>
  </si>
  <si>
    <t>低保发放人数</t>
  </si>
  <si>
    <t>&gt;=</t>
  </si>
  <si>
    <t>18655</t>
  </si>
  <si>
    <t>人</t>
  </si>
  <si>
    <t>定量指标</t>
  </si>
  <si>
    <t>反映补助人数情况</t>
  </si>
  <si>
    <t>临时救助人次</t>
  </si>
  <si>
    <t>500</t>
  </si>
  <si>
    <t>求助的流浪乞讨人员救助率</t>
  </si>
  <si>
    <t>90</t>
  </si>
  <si>
    <t>%</t>
  </si>
  <si>
    <t>孤儿、艾滋病病毒感染儿童、生活困难事实无人抚养儿童人数</t>
  </si>
  <si>
    <t>198</t>
  </si>
  <si>
    <t>特困人员供养人数</t>
  </si>
  <si>
    <t>1289</t>
  </si>
  <si>
    <t>质量指标</t>
  </si>
  <si>
    <t>城乡低保标准</t>
  </si>
  <si>
    <t>90（不低于上年）</t>
  </si>
  <si>
    <t>反映补助标准不低于上年情况</t>
  </si>
  <si>
    <t>城乡特困人员救助供养标准</t>
  </si>
  <si>
    <t>孤儿、艾滋病病毒感染儿童和事实无人抚养儿童基本生活保障标准</t>
  </si>
  <si>
    <t>临时救助水平</t>
  </si>
  <si>
    <t>孤儿、艾滋病病毒感染儿童、事实无人抚养儿童认定准确率</t>
  </si>
  <si>
    <t>时效指标</t>
  </si>
  <si>
    <t>困难群众基本生活救助和孤儿基本生活费按时发放率</t>
  </si>
  <si>
    <t>反映困难群众基本生活救助和孤儿基本生活费按时发放率情况</t>
  </si>
  <si>
    <t>受助人员救助情况当日录入全国救助管理信息系统率</t>
  </si>
  <si>
    <t>反映受助人员救助情况当日录入全国救助管理信息系统率</t>
  </si>
  <si>
    <t>效益指标</t>
  </si>
  <si>
    <t>社会效益</t>
  </si>
  <si>
    <t>困难群众生活水平情况</t>
  </si>
  <si>
    <t>有所提升</t>
  </si>
  <si>
    <t>人次</t>
  </si>
  <si>
    <t>反映困难群众生活水平情况</t>
  </si>
  <si>
    <t>帮助查明身份滞留流浪乞讨人员返乡情况</t>
  </si>
  <si>
    <t>及时送返</t>
  </si>
  <si>
    <t>反映帮助查明身份滞留流浪乞讨人员返乡情况</t>
  </si>
  <si>
    <t>满意度指标</t>
  </si>
  <si>
    <t>服务对象满意度</t>
  </si>
  <si>
    <t>救助对象社会救助实施满意度</t>
  </si>
  <si>
    <t>85</t>
  </si>
  <si>
    <t>反映救助对象社会救助实施满意度情况</t>
  </si>
  <si>
    <t>临沧市临翔区人力资源和社会保障局</t>
  </si>
  <si>
    <t>城乡居民基本养老保险补助资金</t>
  </si>
  <si>
    <t>通过城乡居民缴费补贴、丧葬补助及领取待遇人员的养老金发放，达到参保人员社会保险待遇有效保障。</t>
  </si>
  <si>
    <t>死亡丧葬费获补对象数</t>
  </si>
  <si>
    <t>=</t>
  </si>
  <si>
    <t>2000</t>
  </si>
  <si>
    <t>反映获补助人员、企业的数量情况，也适用补贴、资助等形式的补助。</t>
  </si>
  <si>
    <t>缴费补贴获补对象数</t>
  </si>
  <si>
    <t>122103</t>
  </si>
  <si>
    <t>65周岁以上基础养老金获补对象数</t>
  </si>
  <si>
    <t>31000</t>
  </si>
  <si>
    <t>加发基础养老金获补对象数</t>
  </si>
  <si>
    <t>250</t>
  </si>
  <si>
    <t>兑现准确率</t>
  </si>
  <si>
    <t>100</t>
  </si>
  <si>
    <t>定性指标</t>
  </si>
  <si>
    <t>反映补助准确发放的情况。
补助兑现准确率=补助兑付额/应付额*100%</t>
  </si>
  <si>
    <t>符合条件的城乡居民参保对象领待人员按时足额发放，缴费人员补贴及时配套</t>
  </si>
  <si>
    <t>有领取资格的城乡居民养老金金及丧葬费按时足额发放，加大城乡居民基本养老保险参保扩面力度，应保尽保。</t>
  </si>
  <si>
    <t>反映补助促进受助对象生活状况改善的情况。</t>
  </si>
  <si>
    <t>政策知晓率</t>
  </si>
  <si>
    <t>95</t>
  </si>
  <si>
    <t>反映补助政策的宣传效果情况。
政策知晓率=调查中补助政策知晓人数/调查总人数*100%</t>
  </si>
  <si>
    <t>受益对象满意度</t>
  </si>
  <si>
    <t>98</t>
  </si>
  <si>
    <t>反映获补助受益对象的满意程度。</t>
  </si>
  <si>
    <t>临沧市临翔区妇幼保健院</t>
  </si>
  <si>
    <t>医疗卫生事业发展三年行动专款资金</t>
  </si>
  <si>
    <t>推进医疗卫生三年 行动计划，提升医疗卫生服务能力，加快补齐医疗卫生人才短板，助推健康云南建设，满足人民日益增长的卫生 健康需求。</t>
  </si>
  <si>
    <t>县级妇幼保健院达标建设</t>
  </si>
  <si>
    <t>1</t>
  </si>
  <si>
    <t>个</t>
  </si>
  <si>
    <t>反映县级妇幼保健院达标数量情况</t>
  </si>
  <si>
    <t>辖区内产前筛查率</t>
  </si>
  <si>
    <t>77.36</t>
  </si>
  <si>
    <t>反映县级妇幼保健院提供产前筛查完成情况</t>
  </si>
  <si>
    <t>辖区居民健康意识和健康教育知识知晓率</t>
  </si>
  <si>
    <t>80</t>
  </si>
  <si>
    <t>反映居民健康意识和健康教育知识知晓率情况</t>
  </si>
  <si>
    <t>反映受益对象满意度情况</t>
  </si>
  <si>
    <t>临沧市临翔区残疾人联合会</t>
  </si>
  <si>
    <t>残疾人托养中心建设项目资金</t>
  </si>
  <si>
    <t>残疾人托养中心建设项目计划总投资1024万元，其中：中央资金584万元，地方配套440万元。项目实施后，可以进一步完善临翔区的残疾人托养服务功能，有利于推动临翔区残疾人托养事业的顺利发展。</t>
  </si>
  <si>
    <t>完成时限</t>
  </si>
  <si>
    <t>2024年12月31日</t>
  </si>
  <si>
    <t>年</t>
  </si>
  <si>
    <t>项目实施情况</t>
  </si>
  <si>
    <t>残疾人托养中心建设项目计划总投资1024万元，其中中央资金584万元，地方配套440万元。项目实施后，可以进一步完善临翔区的残疾人托养服务功能，有利于推动临翔区残疾人托养事业的顺利发展。</t>
  </si>
  <si>
    <t>残疾人享受托养服务情况</t>
  </si>
  <si>
    <t>享受残疾人托养服务的残疾人及家属满意度</t>
  </si>
  <si>
    <t>残疾人及家属满意度</t>
  </si>
  <si>
    <t>成本指标</t>
  </si>
  <si>
    <t>社会成本指标</t>
  </si>
  <si>
    <t>为残疾人提供托养服务</t>
  </si>
  <si>
    <t>残疾人托养事业发展</t>
  </si>
  <si>
    <t>具有明显的社会效益</t>
  </si>
  <si>
    <t>临沧市临翔区退役军人事务局</t>
  </si>
  <si>
    <t>烈士一次性抚恤专项资金</t>
  </si>
  <si>
    <t>1.李晓林烈士遗属特别补助金：烈士本人40个月工资5810.17元/月*40个月=232406.8元；2.李兴彪、李荣昌一次性抚恤金：每人按上一年度全国城镇居民人均可支配收入的20倍51821元*2人*20=2072840元和40个月中国人民解放军排职少慰军官工资2195元*2*40个月=175600元（现行第二档次职务薪金980元、军衔薪金1155元、军龄薪金60元），合计2248440元。以上3人补助共计2480846.8元。</t>
  </si>
  <si>
    <t>获补对象人数</t>
  </si>
  <si>
    <t>3</t>
  </si>
  <si>
    <t>获补对象准确率</t>
  </si>
  <si>
    <t>反映获补助对象认定的准确性情况。
获补对象准确率=抽检符合标准的补助对象数/抽检实际补助对象数*100%</t>
  </si>
  <si>
    <t>补助资金发放及时率</t>
  </si>
  <si>
    <t>反映发放单位及时发放补助资金的情况。
发放及时率=在时限内发放资金/应发放资金*100%</t>
  </si>
  <si>
    <t>获补对象生活状况改善情况</t>
  </si>
  <si>
    <t>达标</t>
  </si>
  <si>
    <t>补助对象满意度</t>
  </si>
  <si>
    <t>临沧市临翔区医疗保障局</t>
  </si>
  <si>
    <t>城乡居民基本医疗保险补助资金</t>
  </si>
  <si>
    <t>保障城乡居民参保人员及新生儿，户籍迁入及建档立卡贫困人口等各类新参保人员的缴费补助。预计2025年参保人数为265048人，204年城乡居民医疗保险补助中央承担560元，市级承担2.1元，区级承担18.9元给予配套补助。确实保障城乡居民医疗保险应保尽保，不漏一人。</t>
  </si>
  <si>
    <t>参保人数</t>
  </si>
  <si>
    <t>268120</t>
  </si>
  <si>
    <t>反映城乡居民参保对象实际人数</t>
  </si>
  <si>
    <t>基金滚存结余可支配月数</t>
  </si>
  <si>
    <t>6</t>
  </si>
  <si>
    <t>个月</t>
  </si>
  <si>
    <t>反映基金实际滚存余额可支配月数</t>
  </si>
  <si>
    <t>参保居民个人缴费标准</t>
  </si>
  <si>
    <t>380</t>
  </si>
  <si>
    <t>元/人</t>
  </si>
  <si>
    <t>反映参保对象实际缴费金额</t>
  </si>
  <si>
    <t>基本医疗保险综合参保率</t>
  </si>
  <si>
    <t>反映基本医疗保险参保情况</t>
  </si>
  <si>
    <t>参保目标任务完成率</t>
  </si>
  <si>
    <t>反映参保情况</t>
  </si>
  <si>
    <t>参保人政策范围内住院保销比例</t>
  </si>
  <si>
    <t>70</t>
  </si>
  <si>
    <t>反映政策范围内住院保销情况</t>
  </si>
  <si>
    <t>参保人住院费用实际保销比例</t>
  </si>
  <si>
    <t>60</t>
  </si>
  <si>
    <t>反映参保人实际保销情况</t>
  </si>
  <si>
    <t>建档立卡贫困人口参加基本医保和大病保险覆盖率</t>
  </si>
  <si>
    <t>反映建档立卡贫困人口参加医疗保险及大病保险情况</t>
  </si>
  <si>
    <t>当年各级财政补助资金到位率</t>
  </si>
  <si>
    <t>反映各级财政补助资金按时到位情况</t>
  </si>
  <si>
    <t>困难群众看病就医方便程度</t>
  </si>
  <si>
    <t>有所提高</t>
  </si>
  <si>
    <t>反映困难群众看病就医方便情况</t>
  </si>
  <si>
    <t>参保对象满意</t>
  </si>
  <si>
    <t>反映参保对象的满意程度。</t>
  </si>
  <si>
    <t>临沧市临翔区环境卫生管理站</t>
  </si>
  <si>
    <t>临沧市临翔区环卫市场化特许经营项目经费</t>
  </si>
  <si>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  每天 完成道路清扫保洁面积  480万平方米，服务居民15万人，对城区内120个洗手台进行日常维修维护，达到机械清扫条件的路面每天洗扫1次。每天检查考核范围包括临沧市临翔区环卫市场化特许经营项目的三个合同包，分别为北片区、中片区、南片区，具体三个合同包的区域划分和考核内容详见《临沧市临翔区环卫市场化特许经营项目特许经营协议》和《临沧市临翔区环卫市场化特许经营项目考核细则》。按照“每日巡查和不定期全面考核，按月统计”的办法实施考核。每日巡查考核由区环卫站日常实施。采用“三随机，一公开”方式组织。“三随机”指每日考核小组、考核对象、考核内容均以随机方式产生。“一公开”指每月考核统计情况、年度考核统计情况在区环卫站固定位置公开公示。</t>
  </si>
  <si>
    <t>每天清扫保洁面积</t>
  </si>
  <si>
    <t>4800000</t>
  </si>
  <si>
    <t>平方米</t>
  </si>
  <si>
    <t>反映每天清扫保洁面积情况</t>
  </si>
  <si>
    <t>洗手台日常保洁维护</t>
  </si>
  <si>
    <t>&lt;=</t>
  </si>
  <si>
    <t>120（根据实际建成使用数量）</t>
  </si>
  <si>
    <t>反映洗手台日常使用情况</t>
  </si>
  <si>
    <t>每年拨付服务费12次</t>
  </si>
  <si>
    <t>40897182.00</t>
  </si>
  <si>
    <t>元</t>
  </si>
  <si>
    <t>反映服务费支付情况</t>
  </si>
  <si>
    <t>达到机械清扫的道路清扫次数</t>
  </si>
  <si>
    <t>30（每天1次）</t>
  </si>
  <si>
    <t>次</t>
  </si>
  <si>
    <t>反映机械清扫冲洗道路次数情况</t>
  </si>
  <si>
    <t>城市环境卫生整体清洁</t>
  </si>
  <si>
    <t>做到“七无六净”</t>
  </si>
  <si>
    <t>是/否</t>
  </si>
  <si>
    <t>反映环境卫生清扫保洁质量</t>
  </si>
  <si>
    <t>垃圾清运及时率</t>
  </si>
  <si>
    <t>反映生活垃圾及时清运水平</t>
  </si>
  <si>
    <t>提升城市人居环境</t>
  </si>
  <si>
    <t>提升</t>
  </si>
  <si>
    <t>反映城市人居环境质量提升</t>
  </si>
  <si>
    <t>可持续影响</t>
  </si>
  <si>
    <t>防止二次污染</t>
  </si>
  <si>
    <t>防止</t>
  </si>
  <si>
    <t>反映垃圾及时清扫处理的可持续影响</t>
  </si>
  <si>
    <t>群众满意度</t>
  </si>
  <si>
    <t>反映市民群众对环境卫生质量的满意度</t>
  </si>
  <si>
    <t>城市生活垃圾处置经费</t>
  </si>
  <si>
    <t>解决临沧城生活垃圾填埋场不能正常使用后的临翔区生活垃圾处置，按照临翔区五届人民政府2024年9月5日第45次常务会议纪要以及临沧市临翔区城市管理综合行政执法局与永德县综合行政执法局签订的《临翔区生活垃圾委托处理服务协议》进行规范填埋处理、无害化处理。不含工业、建筑垃圾，自双方法定代表人或授权代表签字并盖章之日起生效，合作期限至甲方书面函件通知停止供货止。销毁的城市生活垃圾杜绝二次污染，确保排放符合国家环保法规及国家专业管理部门、行业排放标准的要求。2024年至2026年预计处置273750吨。通过及时处置城市生活垃圾，到达不让垃圾二次污染，改善人居环境的目的。2024年日处理250吨计算，年处理量为91250吨，每吨处理费用100元，全年处理费9125000元，2025年共计需支付垃圾处置费用6000000元。</t>
  </si>
  <si>
    <t>垃圾日产日处理量</t>
  </si>
  <si>
    <t>94900</t>
  </si>
  <si>
    <t>吨</t>
  </si>
  <si>
    <t>反映垃圾日产日处理数量情况</t>
  </si>
  <si>
    <t>计量、记录资料数量</t>
  </si>
  <si>
    <t>6000</t>
  </si>
  <si>
    <t>反映垃圾处理量情况</t>
  </si>
  <si>
    <t>不得拒收垃圾数量</t>
  </si>
  <si>
    <t>5</t>
  </si>
  <si>
    <t>反映垃圾处置场拒收垃圾数量</t>
  </si>
  <si>
    <t>拨付垃圾处置费金额</t>
  </si>
  <si>
    <t>9490000</t>
  </si>
  <si>
    <t>反映拨付垃圾处置费用情况</t>
  </si>
  <si>
    <t>项目处置环保要求规范性</t>
  </si>
  <si>
    <t>反映按照环保要求规范处置情况</t>
  </si>
  <si>
    <t>垃圾处置规范性</t>
  </si>
  <si>
    <t>规范性</t>
  </si>
  <si>
    <t>反映垃圾处理是否规范情况</t>
  </si>
  <si>
    <t>及时处理率</t>
  </si>
  <si>
    <t>反映垃圾处置是否及时处置情况</t>
  </si>
  <si>
    <t>生态效益</t>
  </si>
  <si>
    <t>减少环境污染</t>
  </si>
  <si>
    <t>不污染周边环境及居民生产生活</t>
  </si>
  <si>
    <t>反映垃圾产生的环境污染情况</t>
  </si>
  <si>
    <t>反映群众满意度情况</t>
  </si>
  <si>
    <t>临翔区城市公共厕所管理维护服务经费</t>
  </si>
  <si>
    <t>承担临翔区62座城市公共厕所的日常清扫保洁、设施设备维修维护及更新更换、服务管理等工作，实现公共厕所规范化、精细化管理。确保公厕全天候对公众开放并能正常使用，保障公众公厕需求。确保服务区区域整体清洁，公共厕所清洁、卫生，设施设备完好无损，达到“无粪便、无臭味、地面无水渍、设施无损坏、小便无尿垢、里外都清洁、有手纸、有洗手液、有香薰”要求。管理人员配置不得低于投标时的承诺。</t>
  </si>
  <si>
    <t>城区公共厕所管理维护数量</t>
  </si>
  <si>
    <t>62（含旅游公共厕所18座）</t>
  </si>
  <si>
    <t>座</t>
  </si>
  <si>
    <t>反映城区公共厕所（含旅游公共厕所）维护管理数量情况</t>
  </si>
  <si>
    <t>承担临翔区62座城市公共厕所的日常清扫保洁、设施设备维修维护及更新更换、服务管理等工作，实现公共厕所规范化、精细化管理。确保公厕全天候对公众开放并能正常使用，保障公厕入厕需求。确保服务区区域整体清洁，公共厕所清洁、卫生，设施设备完好无损，达到“无粪便、无臭味、地面无水渍、设施无损坏、小便无尿垢、里外都清洁、有手纸、有洗手液、有香薰”要求。管理人员配置不得低于投标时的承诺。</t>
  </si>
  <si>
    <t>公厕保洁人员</t>
  </si>
  <si>
    <t>62</t>
  </si>
  <si>
    <t>反映城区公共厕所配备保洁人员数量情况</t>
  </si>
  <si>
    <t>每天清扫保洁时间</t>
  </si>
  <si>
    <t>15</t>
  </si>
  <si>
    <t>小时</t>
  </si>
  <si>
    <t>反映公共厕所每天保洁时间</t>
  </si>
  <si>
    <t>考核次数</t>
  </si>
  <si>
    <t>月</t>
  </si>
  <si>
    <t>反映对公厕管理维护考核次数情况</t>
  </si>
  <si>
    <t>项目准确使用率</t>
  </si>
  <si>
    <t>反映公共厕所免费对公众开放并能正常使用情况</t>
  </si>
  <si>
    <t>公共厕所设施设备完好无损</t>
  </si>
  <si>
    <t>反映公共厕所设施设备完好情况</t>
  </si>
  <si>
    <t>公共厕所考核合格率</t>
  </si>
  <si>
    <t>反映公共厕所考核合格率</t>
  </si>
  <si>
    <t>城区公共厕所保洁率</t>
  </si>
  <si>
    <t>反映城区公共厕所保洁率</t>
  </si>
  <si>
    <t>城区公共厕所正常开放率</t>
  </si>
  <si>
    <t>反映城区公共厕所正常开放情况</t>
  </si>
  <si>
    <t>带动就业人数</t>
  </si>
  <si>
    <t>反映项目带动就业人数情况</t>
  </si>
  <si>
    <t>改善人居环境</t>
  </si>
  <si>
    <t>反映项目实施对人居环境的改善程度</t>
  </si>
  <si>
    <t>广大市民对城市公厕使用满意度</t>
  </si>
  <si>
    <t>反映广大市民对城市公厕使用满意度</t>
  </si>
  <si>
    <t>城市生活垃圾清运经费</t>
  </si>
  <si>
    <t>临沧市临翔区博尚生活垃圾填埋场即将达到设计填埋标高，库容趋于饱和，无法消纳更多生活垃圾。现将临翔区主城区产生的生活垃圾运至永德县垃圾处理场进行处置，临翔区内的生活垃圾收集清运费用已包含在原协议中，不再计取。临翔区外的生活垃圾清运费用按综合单价113元/吨包干结算，以永德县垃圾处理场实际接收的生活垃圾量为准。每月双方核对清运量，确认后签字盖章生效，在每月的25日前向乙方支付上一月份的费用。2024年日均清运量250吨，月车次730车次。2025年预计年清运量94900吨，预计9000车次。临沧城生活垃圾运到永德县圾处理场，每天清运260吨，每吨113元，全年需清运费10723700元。</t>
  </si>
  <si>
    <t>垃圾清运量</t>
  </si>
  <si>
    <t>反映垃圾清运量情况</t>
  </si>
  <si>
    <t>拨付清运费用</t>
  </si>
  <si>
    <t>10723700</t>
  </si>
  <si>
    <t>反映资金拨付情况</t>
  </si>
  <si>
    <t>不发生垃圾撒漏、滴漏现象次数</t>
  </si>
  <si>
    <t>反映垃圾泼洒、滴漏情况</t>
  </si>
  <si>
    <t>9000</t>
  </si>
  <si>
    <t>反映生活垃圾清运具体数量情况</t>
  </si>
  <si>
    <t>年车次</t>
  </si>
  <si>
    <t>反映每年清运垃圾车次</t>
  </si>
  <si>
    <t>项目完成标准率</t>
  </si>
  <si>
    <t>反映清运项目是否及时完成情况</t>
  </si>
  <si>
    <t>居民生活环境得到提升</t>
  </si>
  <si>
    <t>反映周边群众反映良好，不影响市民生活情况</t>
  </si>
  <si>
    <t>减少垃圾对环境的污染</t>
  </si>
  <si>
    <t>不让垃圾外溢污染生态环境</t>
  </si>
  <si>
    <t>反映生态保持良好，不影响生态发展情况</t>
  </si>
  <si>
    <t>95%</t>
  </si>
  <si>
    <t>临沧市临翔区交通运输局</t>
  </si>
  <si>
    <t>临翔区高速公路建设项目政府性债券利息及费用专项资金</t>
  </si>
  <si>
    <t>合规支付高速公路征地拆迁资金，确保高速公路征地拆迁工作圆满完成，配合完成高速公路通车后的相关后续工作。</t>
  </si>
  <si>
    <t>资金使用合规性</t>
  </si>
  <si>
    <t>合规</t>
  </si>
  <si>
    <t>资金使用合规</t>
  </si>
  <si>
    <t>计划完工率</t>
  </si>
  <si>
    <t>反映工程按计划完工情况。
计划完工率=实际完成工程项目个数/按计划应完成项目个数。</t>
  </si>
  <si>
    <t>综合使用率</t>
  </si>
  <si>
    <t>反映设施建成后的利用、使用的情况。
综合使用率=（投入使用的基础建设工程建设内容/完成建设内容）*100%</t>
  </si>
  <si>
    <t>使用年限</t>
  </si>
  <si>
    <t>10</t>
  </si>
  <si>
    <t>通过工程设计使用年限反映可持续的效果。</t>
  </si>
  <si>
    <t>受益人群满意度</t>
  </si>
  <si>
    <t>调查人群中对设施建设或设施运行的满意度。
受益人群覆盖率=（调查人群中对设施建设或设施运行的人数/问卷调查人数）*100%</t>
  </si>
  <si>
    <t>车辆购置税收入补助地方专款资金</t>
  </si>
  <si>
    <t>完成县乡道安全生命防护工程、村道安防、2022年三十户以上自然村、乡镇通三级公路项目等的项目后续事项。项目建成后能全面完善我区农村公路基础设施，提升公路通行运输能力，改善综合交通服务水平，保障人民群众安全出行，促进地方经济社会发展。</t>
  </si>
  <si>
    <t>主体工程完成率</t>
  </si>
  <si>
    <t>反映主体工程完成情况。
主体工程完成率=（按计划完成主体工程的工程量/计划完成主体工程量）*100%。</t>
  </si>
  <si>
    <t>竣工验收合格率</t>
  </si>
  <si>
    <t>反映项目验收情况。
竣工验收合格率=（验收合格单元工程数量/完工单元工程总数）×100%。</t>
  </si>
  <si>
    <t>计划开工率</t>
  </si>
  <si>
    <t>反映工程按计划开工情况。
项目按计划开工率=实际开工项目个数/按计划应开工项目个数×100%。</t>
  </si>
  <si>
    <t>受益人群覆盖率</t>
  </si>
  <si>
    <t>反映项目设计受益人群或地区的实现情况。
受益人群覆盖率=（实际实现受益人群数/计划实现受益人群数）*100%</t>
  </si>
  <si>
    <t>农村公路管理养护专项资金</t>
  </si>
  <si>
    <t>计划完成2097.171公里农村公路日常养护、2116.1延米农村公路桥梁日常养护、70公里农村公路养护工程、70公里农村公路安防工程、5座危桥拆除重建、进一步提升农村公路服务安全保障水平。</t>
  </si>
  <si>
    <t>农村公路日常养护</t>
  </si>
  <si>
    <t>2097.171</t>
  </si>
  <si>
    <t>公里</t>
  </si>
  <si>
    <t>农村公路桥梁日常养护</t>
  </si>
  <si>
    <t>2116.1</t>
  </si>
  <si>
    <t>延米</t>
  </si>
  <si>
    <t>农村公路养护工程</t>
  </si>
  <si>
    <t>完成农村公路养护工程70公里</t>
  </si>
  <si>
    <t>农村公路安防工程</t>
  </si>
  <si>
    <t>完成农村公路安防工程70公里</t>
  </si>
  <si>
    <t>危桥拆除重建</t>
  </si>
  <si>
    <t>完成危桥拆除重建5座</t>
  </si>
  <si>
    <t>实施路段技术状况水平</t>
  </si>
  <si>
    <t>实施路段技术状况水平提升</t>
  </si>
  <si>
    <t>债务管理股专款</t>
  </si>
  <si>
    <t>地方政府一般债券付息专项资金</t>
  </si>
  <si>
    <t>及时支付地方政府一般债券利息</t>
  </si>
  <si>
    <t>债券种类</t>
  </si>
  <si>
    <t>利息支付率</t>
  </si>
  <si>
    <t>地方政府债券</t>
  </si>
  <si>
    <t>按时支付利息率</t>
  </si>
  <si>
    <t>支付率</t>
  </si>
  <si>
    <t>防止债务违约</t>
  </si>
  <si>
    <t>债务违约情况</t>
  </si>
  <si>
    <t>满意度</t>
  </si>
  <si>
    <t>服务对象的满意度</t>
  </si>
  <si>
    <t>临沧市临翔区教育体育局</t>
  </si>
  <si>
    <t>教育强国基础设施建设工程专项中央基建投资预算专款资金</t>
  </si>
  <si>
    <t>根据临财建发【2024】106号文件，通过对临翔区第三中学2024 年教育强国基础设施建设工程专项中央基建投资预算资金5000万元的投入，确保临翔区第三中学学生宿舍建设项目顺利实施，能有效巩固教育脱贫攻坚成果，提高我区普通高中办学水平。</t>
  </si>
  <si>
    <t>资金到位率</t>
  </si>
  <si>
    <t>实际资金到位率</t>
  </si>
  <si>
    <t>受益学生人数</t>
  </si>
  <si>
    <t>3000</t>
  </si>
  <si>
    <t>实际受益学生人数</t>
  </si>
  <si>
    <t>年度计划投资完成率</t>
  </si>
  <si>
    <t>年度计划投资实际完成率</t>
  </si>
  <si>
    <t>有效解决我区普通高中学位不足问题</t>
  </si>
  <si>
    <t>长期</t>
  </si>
  <si>
    <t>实际解决我区普通高中学位不足问题</t>
  </si>
  <si>
    <t>群众实际满意度</t>
  </si>
  <si>
    <t>义务教育薄弱学校改善与能力提升项目补助专款资金</t>
  </si>
  <si>
    <t>根据临财教发[2020]104号文件精神，通过对义务教育薄弱学校改善与能力提升项目补助资金227.2万元的投入，使得我区义务教育薄弱学校改善与能力提升项目得以顺利实施，有效改善我区办学条件。</t>
  </si>
  <si>
    <t>工程总量</t>
  </si>
  <si>
    <t>18565</t>
  </si>
  <si>
    <t>反映新建、改造、修缮工程量完成情况。</t>
  </si>
  <si>
    <t>资金实际到位率</t>
  </si>
  <si>
    <t>政策实际知晓率</t>
  </si>
  <si>
    <t>　 补助政策完成率</t>
  </si>
  <si>
    <t>&gt;</t>
  </si>
  <si>
    <t>　 补助政策完成率情况</t>
  </si>
  <si>
    <t>临沧市临翔区住房和城乡建设局</t>
  </si>
  <si>
    <t>保障性安居工程配套基础设施专项中央基建投资专款资金</t>
  </si>
  <si>
    <t>1.通过积极推动翠竹巷棚改项目建设，项目实际开工数达到项目实施总数的100%；
2.通过翠竹巷棚改片区的实施，覆盖户数达到463户，达到项目覆盖面积1065万平方米；
3.通过翠竹巷棚改施工现场的严格管理，按月、季度不定时开展安全大检查工作，达到项目的安全事故率为0。
4.积极推动汀河西路片区6个小区的改建项目主要改造内容为：老旧房屋的防水、外墙、雨污管网、公厕、强弱电管网、智慧安防等一系列的提升改造，改造面积9.886万平米。
5.项目实际已实施开工2个小区，通过对施工现场的严格管理，每月施行安全及环保大检查，争取做到不出现任何安全事故，大气、扬程污染等指标均在正常范围之内。</t>
  </si>
  <si>
    <t>保障性安居工程项目（翠竹巷、汀河西路）</t>
  </si>
  <si>
    <t>2.0</t>
  </si>
  <si>
    <t xml:space="preserve">反映保障性安居工程项目（翠竹巷）的情况
</t>
  </si>
  <si>
    <t>汀河西路项目老旧小区改造户数</t>
  </si>
  <si>
    <t>701</t>
  </si>
  <si>
    <t>户</t>
  </si>
  <si>
    <t xml:space="preserve">反映汀河西路项目老旧小区改造户数的情况
</t>
  </si>
  <si>
    <t>项目阶段验收合格率</t>
  </si>
  <si>
    <t>合格</t>
  </si>
  <si>
    <t xml:space="preserve">反映项目阶段验收合格率的情况
</t>
  </si>
  <si>
    <t>项目开工率</t>
  </si>
  <si>
    <t xml:space="preserve">反映项目开工率的情况
</t>
  </si>
  <si>
    <t>提高群众获得高、幸福感</t>
  </si>
  <si>
    <t>有效提高</t>
  </si>
  <si>
    <t>是否</t>
  </si>
  <si>
    <t xml:space="preserve">反映提高群众获得高、幸福感的情况
</t>
  </si>
  <si>
    <t>受益群众满意度</t>
  </si>
  <si>
    <t xml:space="preserve">反映受益群众满意度的情况
</t>
  </si>
  <si>
    <t>6-2  重点工作情况解释说明汇总表</t>
  </si>
  <si>
    <t>重点工作</t>
  </si>
  <si>
    <t>2025年工作重点及工作情况</t>
  </si>
  <si>
    <r>
      <rPr>
        <sz val="11"/>
        <color theme="1"/>
        <rFont val="宋体"/>
        <charset val="134"/>
      </rPr>
      <t xml:space="preserve">               </t>
    </r>
    <r>
      <rPr>
        <sz val="12"/>
        <color theme="1"/>
        <rFont val="宋体"/>
        <charset val="134"/>
      </rPr>
      <t xml:space="preserve"> </t>
    </r>
    <r>
      <rPr>
        <b/>
        <sz val="12"/>
        <color theme="1"/>
        <rFont val="宋体"/>
        <charset val="134"/>
      </rPr>
      <t>转移支付情况</t>
    </r>
    <r>
      <rPr>
        <sz val="11"/>
        <color theme="1"/>
        <rFont val="宋体"/>
        <charset val="134"/>
      </rPr>
      <t xml:space="preserve">
   2025年，临翔区预计争取上级转移支付补助收入185175万元，其中：一般公共预算收入182175万元，政府性基金收入3000万元，具体明细如下：
  一、一般公共预算补助收入情况
    1.返还性补助收入6139万元；
    2.一般性转移支付补助收入131441万元；
    3.专项转移支付补助收入18050万元；
    4.债券转贷收入26545万元；
</t>
    </r>
    <r>
      <rPr>
        <sz val="11"/>
        <color rgb="FFFF0000"/>
        <rFont val="宋体"/>
        <charset val="134"/>
      </rPr>
      <t xml:space="preserve"> </t>
    </r>
    <r>
      <rPr>
        <sz val="11"/>
        <rFont val="宋体"/>
        <charset val="134"/>
      </rPr>
      <t>二、政府性基金预算补助收入情况
    1.大中型水库移民后期扶持基金支出1000万元；
    2.大中型水库库区基金安排的支出1000万元；
    3.彩票公益金补助收入1000万元；</t>
    </r>
    <r>
      <rPr>
        <sz val="11"/>
        <color theme="1"/>
        <rFont val="宋体"/>
        <charset val="134"/>
      </rPr>
      <t xml:space="preserve">
 三、对下转移支付情况
    临翔区实行乡财县管后，下设10乡镇（街道）均作为区本级编制年初预算，所有资金在支付中作为区本级部门管理，所以无对下转移支付资金。</t>
    </r>
  </si>
  <si>
    <t>举借债务</t>
  </si>
  <si>
    <r>
      <rPr>
        <sz val="11"/>
        <rFont val="宋体"/>
        <charset val="134"/>
      </rPr>
      <t xml:space="preserve">                      </t>
    </r>
    <r>
      <rPr>
        <b/>
        <sz val="14"/>
        <rFont val="宋体"/>
        <charset val="134"/>
        <scheme val="major"/>
      </rPr>
      <t>举借债务情况</t>
    </r>
    <r>
      <rPr>
        <sz val="11"/>
        <rFont val="宋体"/>
        <charset val="134"/>
        <scheme val="major"/>
      </rPr>
      <t xml:space="preserve">
    1.</t>
    </r>
    <r>
      <rPr>
        <sz val="11"/>
        <rFont val="宋体"/>
        <charset val="134"/>
      </rPr>
      <t>落实风险化解主体责任，制定印发《临翔区防范化解政府性债务和隐性风险工作方案》，建立问责月报告制度，严格落实负面清单管理，坚决遏制违规举债。
   2.严格政府债务管理，全面落实政府债务还本付息责任，继续加大预算安排力度，有效防范化解地方政府债务风险，坚决遏制隐性债务增量，妥善处置和化解地方政府债务存量，建立健全预警机制。2024年共偿还政府债务本息32968万元，其中：本金19500万元；利息13468（一般债券利息4972万元，专项债券利息8496万元）。</t>
    </r>
    <r>
      <rPr>
        <sz val="11"/>
        <rFont val="宋体"/>
        <charset val="134"/>
        <scheme val="major"/>
      </rPr>
      <t xml:space="preserve">
    3.截至2024年末，临翔区政府债务余额为</t>
    </r>
    <r>
      <rPr>
        <sz val="11"/>
        <rFont val="宋体"/>
        <charset val="134"/>
      </rPr>
      <t>53.01亿</t>
    </r>
    <r>
      <rPr>
        <sz val="11"/>
        <rFont val="宋体"/>
        <charset val="134"/>
        <scheme val="major"/>
      </rPr>
      <t>元，其中：一般债务余额</t>
    </r>
    <r>
      <rPr>
        <sz val="11"/>
        <rFont val="宋体"/>
        <charset val="134"/>
      </rPr>
      <t>16.21亿</t>
    </r>
    <r>
      <rPr>
        <sz val="11"/>
        <rFont val="宋体"/>
        <charset val="134"/>
        <scheme val="major"/>
      </rPr>
      <t>元，专项债务余额</t>
    </r>
    <r>
      <rPr>
        <sz val="11"/>
        <rFont val="宋体"/>
        <charset val="134"/>
      </rPr>
      <t>36.8亿</t>
    </r>
    <r>
      <rPr>
        <sz val="11"/>
        <rFont val="宋体"/>
        <charset val="134"/>
        <scheme val="major"/>
      </rPr>
      <t>元。上级下达我区地方政府债务限额</t>
    </r>
    <r>
      <rPr>
        <sz val="11"/>
        <rFont val="宋体"/>
        <charset val="134"/>
      </rPr>
      <t>53.25亿元，其中：一般债务余额16.45亿元，专项债务余额36.8亿元</t>
    </r>
    <r>
      <rPr>
        <sz val="11"/>
        <rFont val="宋体"/>
        <charset val="134"/>
        <scheme val="major"/>
      </rPr>
      <t>，债务余额控制在限额内。目前，上级暂未下达2025年新增债券资金限额。</t>
    </r>
  </si>
  <si>
    <t>预算绩效</t>
  </si>
  <si>
    <r>
      <rPr>
        <sz val="11"/>
        <rFont val="宋体"/>
        <charset val="134"/>
      </rPr>
      <t xml:space="preserve">                 </t>
    </r>
    <r>
      <rPr>
        <sz val="14"/>
        <rFont val="宋体"/>
        <charset val="134"/>
      </rPr>
      <t xml:space="preserve"> </t>
    </r>
    <r>
      <rPr>
        <b/>
        <sz val="14"/>
        <rFont val="宋体"/>
        <charset val="134"/>
      </rPr>
      <t>预算绩效管理工作情况</t>
    </r>
    <r>
      <rPr>
        <sz val="11"/>
        <rFont val="宋体"/>
        <charset val="134"/>
      </rPr>
      <t xml:space="preserve">
    1.完善全覆盖预算绩效管理体系。建立全过程预算绩效管理链条。将事前绩效评估、绩效目标管理、绩效运行监控、绩效评价实施和绩效结果应用贯穿于预算编制、预算执行、决算全过程，实现预算绩效一体化。2024年抽取了4个金额超过500万元的新增项目开展重点绩效评估，2025年抽取了6个金额超过200万元的延续项目开展重点绩效评估。2025年全区63家一级预算单位均开展事前绩效评估工作，占区级部门总数的100%。区级特定目标类项目总数903个，开展绩效目标管理项目数903，占区级项目总数的100%。
    2.按照“谁申请预算、谁填报目标”的原则明确项目资金绩效目标填报主体。由项目单位编制本单位所有项目绩效目标，行业管理部门按支出方向汇总编制同类项目绩效目标。2024年临翔区选取了10个预算单位开展部门整体绩效评价，抽取10个重点领域重点项目开展绩效评价。聘请第三方机构参与10个预算部门开展全过程预算绩效管理评价工作。对财政重点绩效评价工作报告中存在的问题要求预算单位进行整改并出具书面整改报告，将事前绩效评估结果、绩效监控结果和评价结果作为调整当年预算和下年预算安排的重要参考。
   3.不断完善全方位、全过程、全覆盖的预算绩效管理体系。严格绩效目标管理，实现绩效目标与预算同步申报、同步审核、同步批复下达。临翔区按照全面性、适当性、规范性、科学性、可比性、共同性等指标设置原则，积极探索建立分部门分领域分项目的预算绩效指标库，已探索建立了10个共性指标、151分行业分领域的指标体系及10个部门整体指标体系，其中已经有13个分行业分领域的指标体系由部门嵌入到一体化系统中。</t>
    </r>
  </si>
  <si>
    <t>预决算公开</t>
  </si>
  <si>
    <r>
      <rPr>
        <sz val="11"/>
        <rFont val="宋体"/>
        <charset val="134"/>
      </rPr>
      <t xml:space="preserve">                 </t>
    </r>
    <r>
      <rPr>
        <sz val="14"/>
        <rFont val="宋体"/>
        <charset val="134"/>
      </rPr>
      <t xml:space="preserve">  </t>
    </r>
    <r>
      <rPr>
        <b/>
        <sz val="14"/>
        <rFont val="宋体"/>
        <charset val="134"/>
      </rPr>
      <t>预决算公开工作情况</t>
    </r>
    <r>
      <rPr>
        <sz val="11"/>
        <rFont val="宋体"/>
        <charset val="134"/>
      </rPr>
      <t xml:space="preserve">
   1.根据新《中华人民共和国预算法》关于预决算公开的相关规定，制定了《临翔区财政局关于印发《临翔区预决算公开工作实施细则》的通知》，《临翔区关于进一步推进预算公开作的实施意见》，《临沧市临翔区财政局关于建立预决算公开情况统计制度的通知》等文件。
   2.采取区政府门户网站“预决算信息公开”专栏及“云南省预决算信息集中公开平台“双公开”方式，对政府预算及部门预算进行公开。2025年共批复104个部门及单位年初预算，除武装部涉密不予公开外，其余103个部门和单位严格按照要求进行公开。
   3.统一制定预算信息公开的表格、口径和内容，不断细化公开内容。
   4.对各部门预算公开完成情况实行情况通报，及时沟通联系、密切配合、各负其责。
   5.要求各单位要指定专人收集汇总并妥善保管存档资料，存档材料包括公开的预算信息资料、保密审查资料、公开后收集的社会舆情、监督部门或社会公众反映的预算公开意见建议及相关解释说明资料等。
   </t>
    </r>
  </si>
  <si>
    <t>三保预算</t>
  </si>
  <si>
    <r>
      <rPr>
        <sz val="11"/>
        <rFont val="宋体"/>
        <charset val="134"/>
      </rPr>
      <t xml:space="preserve">
                 </t>
    </r>
    <r>
      <rPr>
        <sz val="14"/>
        <rFont val="宋体"/>
        <charset val="134"/>
      </rPr>
      <t xml:space="preserve"> </t>
    </r>
    <r>
      <rPr>
        <b/>
        <sz val="14"/>
        <rFont val="宋体"/>
        <charset val="134"/>
      </rPr>
      <t xml:space="preserve">“三保”工作开展情况 </t>
    </r>
    <r>
      <rPr>
        <sz val="14"/>
        <rFont val="宋体"/>
        <charset val="134"/>
      </rPr>
      <t xml:space="preserve">
    </t>
    </r>
    <r>
      <rPr>
        <sz val="11"/>
        <rFont val="宋体"/>
        <charset val="134"/>
      </rPr>
      <t>1.编实编细编足“三保”预算，做到应保尽保，不留硬缺口。继续把“三保”放在财政支出的优先顺序，严格对照中央、省“三保”清单，足额编制“三保”支出预算。加强保工资和库款监测预警工作，科学规范做好资金调度工作，做好日均、月均库款保障相关系数的分析，确保优先保障工资发放。
    2.以全链条制度构建引领全过程管理，完善“三保”预算编制、执行监控、责任落实考核等制度，强化节点管控，有效防范化解潜在风险。坚持“三保”支出在财政支出中的优先顺序，依托每月收入预测、库款情况等因素，对每月财政支出做出整体规划，加强“三保”资金保障力度，实现全区基本民生保障落实到位，工资按时足额发放，单位机构正常运转，2024年“三保”支出137781万元，其中：保工资100895万元，保基本民生33972万元，保运转2914万元。
    3.根据《云南省2024年县级“三保”预算审核办法的通知》（云财基层〔2023〕43号）及《云南省2024年县级“三保”政策清单的通知》（云财基层〔2023〕39号）要求，严格按照国家和省级明确的范围和标准落实“三保”保障责任，做到应保尽保，2025年“三保”支出预算152853万元，其中：保工资109563万元 ；保基本民生40375万元；保运转2915万元。</t>
    </r>
  </si>
  <si>
    <t xml:space="preserve">    重点项目建设</t>
  </si>
  <si>
    <r>
      <rPr>
        <sz val="11"/>
        <rFont val="宋体"/>
        <charset val="134"/>
      </rPr>
      <t xml:space="preserve">
                    </t>
    </r>
    <r>
      <rPr>
        <b/>
        <sz val="14"/>
        <rFont val="宋体"/>
        <charset val="134"/>
      </rPr>
      <t>重点项目建设情况</t>
    </r>
    <r>
      <rPr>
        <sz val="14"/>
        <rFont val="宋体"/>
        <charset val="134"/>
      </rPr>
      <t xml:space="preserve">
</t>
    </r>
    <r>
      <rPr>
        <b/>
        <sz val="11"/>
        <rFont val="宋体"/>
        <charset val="134"/>
      </rPr>
      <t>做强农业产业延链补链：</t>
    </r>
    <r>
      <rPr>
        <sz val="11"/>
        <rFont val="宋体"/>
        <charset val="134"/>
      </rPr>
      <t xml:space="preserve">聚焦“茶、糖、果、菜、牛、药”等特色优势产业，以“党建+公司+合作社+农户”为引领，以示范园区、培育精深加工、企业与农户共建为突破，争取“临翔昔归茶”“马台岩茶”“南美坡脚茶”“临翔白茶”等四个地理标志证明商标注册登记成功。力争临翔油菜籽、临翔黄金芽茶纳入全国名特优新产品登记，新增“三品一标”认证10个以上。推进昔归茶文化融合示范、马台乡甜竹产业等建设，实施2025年高标准农田建设项目，攻坚突破核桃产业加工与销售瓶颈。抓好农业新品种新技术试验示范，确保良种覆盖率达95%以上；抓好新技术新机具的推广示范，力争耕种收机械化率达58%以上。推动农产品精深加工和绿色食品提升和个体工商户、合作社、家庭农场、种养大户转型升级。年内建成智慧化设施农业基地1000亩以上。推进优质牧草基地建设，提高防疫技术能力，拓展种植养殖保险覆盖面，扩大渔业养殖，推动畜牧业渔业健康发展。力争畜牧业增长3%以上、渔业增长1%以上。
</t>
    </r>
    <r>
      <rPr>
        <b/>
        <sz val="11"/>
        <rFont val="宋体"/>
        <charset val="134"/>
      </rPr>
      <t>推动科技赋能工业转型：</t>
    </r>
    <r>
      <rPr>
        <sz val="11"/>
        <rFont val="宋体"/>
        <charset val="134"/>
      </rPr>
      <t xml:space="preserve">稳步推进新质生产力，落实可持续发展议程创新示范区建设政策和考核要求，鼓励工业企业自主研发创新，开展一批高原特色农业产品技术攻关和成果转化。依托锗、高岭土等资源优势，加强新材料产业与原材料工业融合发展，启动实施高岭土深加工、精制茶通用型超级工厂等项目建设。培育一批“专、精、特、新”型中小企业，推荐申报省级科技型中小企业和高新技术企业40户以上，力争研发经费投入增长17%以上。
</t>
    </r>
    <r>
      <rPr>
        <b/>
        <sz val="11"/>
        <rFont val="宋体"/>
        <charset val="134"/>
      </rPr>
      <t>打造绿色能源牌：</t>
    </r>
    <r>
      <rPr>
        <sz val="11"/>
        <rFont val="宋体"/>
        <charset val="134"/>
      </rPr>
      <t xml:space="preserve">加快研究绿电绿证的应用，积极培育制氢和储能产业，推进绿色能源与先进制造业深度融合，提升能源就地消纳能力。推进农村屋顶分布式光伏、博尚液化石油气储备站等项目建设，启动实施马台光伏、储能站二期等项目建设，力争年内全区电力累计装机1200兆瓦以上。
</t>
    </r>
    <r>
      <rPr>
        <b/>
        <sz val="11"/>
        <rFont val="宋体"/>
        <charset val="134"/>
      </rPr>
      <t>推进数字经济发展：</t>
    </r>
    <r>
      <rPr>
        <sz val="11"/>
        <rFont val="宋体"/>
        <charset val="134"/>
      </rPr>
      <t xml:space="preserve">推进企业数字化转型和互联网应用，制定完善支持数字经济发展政策措施。主动服务好电信、移动、联通等公司项目建设，加快推进数字物流中心，启动城市运行管理服务平台建设，探索推动低空经济发展。培育壮大数字经济核心产业企业，力争营业收入增长10%以上。
</t>
    </r>
    <r>
      <rPr>
        <b/>
        <sz val="11"/>
        <rFont val="宋体"/>
        <charset val="134"/>
      </rPr>
      <t>促房地产止跌回稳：</t>
    </r>
    <r>
      <rPr>
        <sz val="11"/>
        <rFont val="宋体"/>
        <charset val="134"/>
      </rPr>
      <t xml:space="preserve">落实《临沧市进一步促进房地产市场止跌回稳平稳健康发展25条措施》，最大化增加“白名单”数量，加快保交楼、保交房和“烂尾楼”交房办证进度，稳妥化解房地产风险。全力推进京樾府·云璟、金领996等项目建设，启动实施易成壹号、高新家园等项目。
</t>
    </r>
    <r>
      <rPr>
        <b/>
        <sz val="11"/>
        <rFont val="宋体"/>
        <charset val="134"/>
      </rPr>
      <t>推动乡村振兴建设：</t>
    </r>
    <r>
      <rPr>
        <sz val="11"/>
        <rFont val="宋体"/>
        <charset val="134"/>
      </rPr>
      <t>扎实推进“九个专项行动”，以沪滇资金为支点，撬动民间资金参与产业项目投资。盘活村集体资产，提高村集体经济收入，每个村集体收入达到10万元以上，力争50万元以上的村占10%以上</t>
    </r>
  </si>
  <si>
    <t>7-1  空表说明</t>
  </si>
  <si>
    <t>空表</t>
  </si>
  <si>
    <t>说明</t>
  </si>
  <si>
    <t>根据现行财政管理体制，乡镇（街道）作为区本级部门编制年初预算，所以无对下转移支付资金,此表为空表。</t>
  </si>
  <si>
    <t>3-6  2022年临翔区区本级国有资本经营预算转移支付表（分项目）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</si>
</sst>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_ "/>
    <numFmt numFmtId="196" formatCode="#,##0.0"/>
    <numFmt numFmtId="197" formatCode="0\.0,&quot;0&quot;"/>
    <numFmt numFmtId="198" formatCode="0.0"/>
    <numFmt numFmtId="199" formatCode="#,##0_ ;[Red]\-#,##0\ "/>
    <numFmt numFmtId="200" formatCode="#,##0_ "/>
    <numFmt numFmtId="201" formatCode="0.0%"/>
    <numFmt numFmtId="202" formatCode="#,##0.00_);[Red]\(#,##0.00\)"/>
    <numFmt numFmtId="203" formatCode="_ * #,##0_ ;_ * \-#,##0_ ;_ * &quot;-&quot;??_ ;_ @_ "/>
    <numFmt numFmtId="204" formatCode="0_ "/>
  </numFmts>
  <fonts count="147">
    <font>
      <sz val="11"/>
      <color indexed="8"/>
      <name val="宋体"/>
      <charset val="134"/>
    </font>
    <font>
      <sz val="20"/>
      <name val="方正小标宋简体"/>
      <charset val="134"/>
    </font>
    <font>
      <b/>
      <sz val="14"/>
      <name val="宋体"/>
      <charset val="134"/>
      <scheme val="minor"/>
    </font>
    <font>
      <b/>
      <sz val="14"/>
      <color theme="1"/>
      <name val="宋体"/>
      <charset val="134"/>
      <scheme val="minor"/>
    </font>
    <font>
      <sz val="11"/>
      <name val="宋体"/>
      <charset val="134"/>
    </font>
    <font>
      <sz val="11"/>
      <color theme="1"/>
      <name val="宋体"/>
      <charset val="134"/>
      <scheme val="minor"/>
    </font>
    <font>
      <sz val="12"/>
      <name val="宋体"/>
      <charset val="134"/>
      <scheme val="minor"/>
    </font>
    <font>
      <sz val="11"/>
      <color theme="1"/>
      <name val="宋体"/>
      <charset val="134"/>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b/>
      <sz val="14"/>
      <name val="宋体"/>
      <charset val="134"/>
    </font>
    <font>
      <sz val="14"/>
      <color indexed="8"/>
      <name val="宋体"/>
      <charset val="134"/>
    </font>
    <font>
      <sz val="9"/>
      <color rgb="FF000000"/>
      <name val="宋体"/>
      <charset val="134"/>
    </font>
    <font>
      <sz val="16"/>
      <color rgb="FF000000"/>
      <name val="宋体"/>
      <charset val="134"/>
    </font>
    <font>
      <sz val="9"/>
      <name val="宋体"/>
      <charset val="134"/>
    </font>
    <font>
      <sz val="10"/>
      <color rgb="FF000000"/>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20"/>
      <color rgb="FF000000"/>
      <name val="方正小标宋简体"/>
      <charset val="134"/>
    </font>
    <font>
      <b/>
      <sz val="12"/>
      <name val="宋体"/>
      <charset val="134"/>
    </font>
    <font>
      <b/>
      <sz val="11"/>
      <color indexed="8"/>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12"/>
      <color rgb="FF7030A0"/>
      <name val="宋体"/>
      <charset val="134"/>
    </font>
    <font>
      <sz val="14"/>
      <color rgb="FF7030A0"/>
      <name val="宋体"/>
      <charset val="134"/>
    </font>
    <font>
      <sz val="11"/>
      <color rgb="FF7030A0"/>
      <name val="宋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2"/>
      <color theme="1"/>
      <name val="宋体"/>
      <charset val="134"/>
    </font>
    <font>
      <b/>
      <sz val="10"/>
      <color theme="1"/>
      <name val="宋体"/>
      <charset val="134"/>
    </font>
    <font>
      <b/>
      <sz val="12"/>
      <color rgb="FF7030A0"/>
      <name val="宋体"/>
      <charset val="134"/>
    </font>
    <font>
      <b/>
      <sz val="14"/>
      <color rgb="FF7030A0"/>
      <name val="宋体"/>
      <charset val="134"/>
    </font>
    <font>
      <b/>
      <sz val="11"/>
      <color rgb="FF7030A0"/>
      <name val="宋体"/>
      <charset val="134"/>
    </font>
    <font>
      <sz val="11"/>
      <color rgb="FFFF000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11"/>
      <color indexed="60"/>
      <name val="宋体"/>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b/>
      <sz val="12"/>
      <color theme="1"/>
      <name val="宋体"/>
      <charset val="134"/>
    </font>
    <font>
      <b/>
      <sz val="14"/>
      <name val="宋体"/>
      <charset val="134"/>
      <scheme val="major"/>
    </font>
    <font>
      <sz val="11"/>
      <name val="宋体"/>
      <charset val="134"/>
      <scheme val="major"/>
    </font>
    <font>
      <b/>
      <sz val="9"/>
      <name val="宋体"/>
      <charset val="134"/>
    </font>
    <font>
      <sz val="9"/>
      <name val="宋体"/>
      <charset val="134"/>
    </font>
  </fonts>
  <fills count="6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3" fontId="0" fillId="0" borderId="0" applyFont="0" applyFill="0" applyBorder="0" applyAlignment="0" applyProtection="0">
      <alignment vertical="center"/>
    </xf>
    <xf numFmtId="44" fontId="5" fillId="0" borderId="0" applyFont="0" applyFill="0" applyBorder="0" applyAlignment="0" applyProtection="0">
      <alignment vertical="center"/>
    </xf>
    <xf numFmtId="9" fontId="10"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 fillId="3" borderId="19"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20" applyNumberFormat="0" applyFill="0" applyAlignment="0" applyProtection="0">
      <alignment vertical="center"/>
    </xf>
    <xf numFmtId="0" fontId="76" fillId="0" borderId="20" applyNumberFormat="0" applyFill="0" applyAlignment="0" applyProtection="0">
      <alignment vertical="center"/>
    </xf>
    <xf numFmtId="0" fontId="77" fillId="0" borderId="21" applyNumberFormat="0" applyFill="0" applyAlignment="0" applyProtection="0">
      <alignment vertical="center"/>
    </xf>
    <xf numFmtId="0" fontId="77" fillId="0" borderId="0" applyNumberFormat="0" applyFill="0" applyBorder="0" applyAlignment="0" applyProtection="0">
      <alignment vertical="center"/>
    </xf>
    <xf numFmtId="0" fontId="78" fillId="4" borderId="22" applyNumberFormat="0" applyAlignment="0" applyProtection="0">
      <alignment vertical="center"/>
    </xf>
    <xf numFmtId="0" fontId="79" fillId="5" borderId="23" applyNumberFormat="0" applyAlignment="0" applyProtection="0">
      <alignment vertical="center"/>
    </xf>
    <xf numFmtId="0" fontId="80" fillId="5" borderId="22" applyNumberFormat="0" applyAlignment="0" applyProtection="0">
      <alignment vertical="center"/>
    </xf>
    <xf numFmtId="0" fontId="81" fillId="6" borderId="24" applyNumberFormat="0" applyAlignment="0" applyProtection="0">
      <alignment vertical="center"/>
    </xf>
    <xf numFmtId="0" fontId="82" fillId="0" borderId="25" applyNumberFormat="0" applyFill="0" applyAlignment="0" applyProtection="0">
      <alignment vertical="center"/>
    </xf>
    <xf numFmtId="0" fontId="83" fillId="0" borderId="26" applyNumberFormat="0" applyFill="0" applyAlignment="0" applyProtection="0">
      <alignment vertical="center"/>
    </xf>
    <xf numFmtId="0" fontId="84" fillId="7" borderId="0" applyNumberFormat="0" applyBorder="0" applyAlignment="0" applyProtection="0">
      <alignment vertical="center"/>
    </xf>
    <xf numFmtId="0" fontId="85" fillId="8" borderId="0" applyNumberFormat="0" applyBorder="0" applyAlignment="0" applyProtection="0">
      <alignment vertical="center"/>
    </xf>
    <xf numFmtId="0" fontId="86" fillId="9" borderId="0" applyNumberFormat="0" applyBorder="0" applyAlignment="0" applyProtection="0">
      <alignment vertical="center"/>
    </xf>
    <xf numFmtId="0" fontId="87" fillId="10" borderId="0" applyNumberFormat="0" applyBorder="0" applyAlignment="0" applyProtection="0">
      <alignment vertical="center"/>
    </xf>
    <xf numFmtId="0" fontId="88" fillId="11" borderId="0" applyNumberFormat="0" applyBorder="0" applyAlignment="0" applyProtection="0">
      <alignment vertical="center"/>
    </xf>
    <xf numFmtId="0" fontId="88" fillId="12" borderId="0" applyNumberFormat="0" applyBorder="0" applyAlignment="0" applyProtection="0">
      <alignment vertical="center"/>
    </xf>
    <xf numFmtId="0" fontId="87" fillId="13" borderId="0" applyNumberFormat="0" applyBorder="0" applyAlignment="0" applyProtection="0">
      <alignment vertical="center"/>
    </xf>
    <xf numFmtId="0" fontId="87" fillId="14" borderId="0" applyNumberFormat="0" applyBorder="0" applyAlignment="0" applyProtection="0">
      <alignment vertical="center"/>
    </xf>
    <xf numFmtId="0" fontId="88" fillId="15" borderId="0" applyNumberFormat="0" applyBorder="0" applyAlignment="0" applyProtection="0">
      <alignment vertical="center"/>
    </xf>
    <xf numFmtId="0" fontId="88" fillId="16" borderId="0" applyNumberFormat="0" applyBorder="0" applyAlignment="0" applyProtection="0">
      <alignment vertical="center"/>
    </xf>
    <xf numFmtId="0" fontId="87" fillId="17" borderId="0" applyNumberFormat="0" applyBorder="0" applyAlignment="0" applyProtection="0">
      <alignment vertical="center"/>
    </xf>
    <xf numFmtId="0" fontId="87" fillId="18" borderId="0" applyNumberFormat="0" applyBorder="0" applyAlignment="0" applyProtection="0">
      <alignment vertical="center"/>
    </xf>
    <xf numFmtId="0" fontId="88" fillId="19" borderId="0" applyNumberFormat="0" applyBorder="0" applyAlignment="0" applyProtection="0">
      <alignment vertical="center"/>
    </xf>
    <xf numFmtId="0" fontId="88" fillId="20" borderId="0" applyNumberFormat="0" applyBorder="0" applyAlignment="0" applyProtection="0">
      <alignment vertical="center"/>
    </xf>
    <xf numFmtId="0" fontId="87" fillId="21" borderId="0" applyNumberFormat="0" applyBorder="0" applyAlignment="0" applyProtection="0">
      <alignment vertical="center"/>
    </xf>
    <xf numFmtId="0" fontId="87" fillId="22" borderId="0" applyNumberFormat="0" applyBorder="0" applyAlignment="0" applyProtection="0">
      <alignment vertical="center"/>
    </xf>
    <xf numFmtId="0" fontId="88" fillId="23" borderId="0" applyNumberFormat="0" applyBorder="0" applyAlignment="0" applyProtection="0">
      <alignment vertical="center"/>
    </xf>
    <xf numFmtId="0" fontId="88" fillId="24" borderId="0" applyNumberFormat="0" applyBorder="0" applyAlignment="0" applyProtection="0">
      <alignment vertical="center"/>
    </xf>
    <xf numFmtId="0" fontId="87" fillId="25" borderId="0" applyNumberFormat="0" applyBorder="0" applyAlignment="0" applyProtection="0">
      <alignment vertical="center"/>
    </xf>
    <xf numFmtId="0" fontId="87" fillId="26" borderId="0" applyNumberFormat="0" applyBorder="0" applyAlignment="0" applyProtection="0">
      <alignment vertical="center"/>
    </xf>
    <xf numFmtId="0" fontId="88" fillId="27" borderId="0" applyNumberFormat="0" applyBorder="0" applyAlignment="0" applyProtection="0">
      <alignment vertical="center"/>
    </xf>
    <xf numFmtId="0" fontId="88" fillId="28" borderId="0" applyNumberFormat="0" applyBorder="0" applyAlignment="0" applyProtection="0">
      <alignment vertical="center"/>
    </xf>
    <xf numFmtId="0" fontId="87" fillId="29" borderId="0" applyNumberFormat="0" applyBorder="0" applyAlignment="0" applyProtection="0">
      <alignment vertical="center"/>
    </xf>
    <xf numFmtId="0" fontId="87" fillId="30" borderId="0" applyNumberFormat="0" applyBorder="0" applyAlignment="0" applyProtection="0">
      <alignment vertical="center"/>
    </xf>
    <xf numFmtId="0" fontId="88" fillId="31" borderId="0" applyNumberFormat="0" applyBorder="0" applyAlignment="0" applyProtection="0">
      <alignment vertical="center"/>
    </xf>
    <xf numFmtId="0" fontId="88" fillId="32" borderId="0" applyNumberFormat="0" applyBorder="0" applyAlignment="0" applyProtection="0">
      <alignment vertical="center"/>
    </xf>
    <xf numFmtId="0" fontId="87" fillId="33" borderId="0" applyNumberFormat="0" applyBorder="0" applyAlignment="0" applyProtection="0">
      <alignment vertical="center"/>
    </xf>
    <xf numFmtId="0" fontId="89" fillId="0" borderId="27" applyNumberFormat="0" applyFill="0" applyAlignment="0" applyProtection="0">
      <alignment vertical="center"/>
    </xf>
    <xf numFmtId="0" fontId="0" fillId="0" borderId="0">
      <alignment vertical="center"/>
    </xf>
    <xf numFmtId="0" fontId="0" fillId="0" borderId="0">
      <alignment vertical="center"/>
    </xf>
    <xf numFmtId="0" fontId="90" fillId="34" borderId="0" applyNumberFormat="0" applyBorder="0" applyAlignment="0" applyProtection="0">
      <alignment vertical="center"/>
    </xf>
    <xf numFmtId="0" fontId="37" fillId="0" borderId="28" applyNumberFormat="0" applyFill="0" applyAlignment="0" applyProtection="0">
      <alignment vertical="center"/>
    </xf>
    <xf numFmtId="0" fontId="91" fillId="35" borderId="0" applyNumberFormat="0" applyBorder="0" applyAlignment="0" applyProtection="0">
      <alignment vertical="center"/>
    </xf>
    <xf numFmtId="0" fontId="92" fillId="0" borderId="29" applyNumberFormat="0" applyFill="0" applyProtection="0">
      <alignment horizontal="center" vertical="center"/>
    </xf>
    <xf numFmtId="0" fontId="93" fillId="0" borderId="0">
      <alignment vertical="center"/>
    </xf>
    <xf numFmtId="0" fontId="10" fillId="0" borderId="0">
      <alignment vertical="center"/>
    </xf>
    <xf numFmtId="0" fontId="91" fillId="36" borderId="0" applyNumberFormat="0" applyBorder="0" applyAlignment="0" applyProtection="0">
      <alignment vertical="center"/>
    </xf>
    <xf numFmtId="9" fontId="10" fillId="0" borderId="0" applyFont="0" applyFill="0" applyBorder="0" applyAlignment="0" applyProtection="0">
      <alignment vertical="center"/>
    </xf>
    <xf numFmtId="0" fontId="94" fillId="37" borderId="0" applyNumberFormat="0" applyBorder="0" applyAlignment="0" applyProtection="0">
      <alignment vertical="center"/>
    </xf>
    <xf numFmtId="0" fontId="95" fillId="0" borderId="0">
      <alignment horizontal="center" vertical="center" wrapText="1"/>
      <protection locked="0"/>
    </xf>
    <xf numFmtId="0" fontId="30" fillId="38" borderId="0" applyNumberFormat="0" applyBorder="0" applyAlignment="0" applyProtection="0">
      <alignment vertical="center"/>
    </xf>
    <xf numFmtId="0" fontId="10" fillId="0" borderId="0">
      <alignment vertical="center"/>
    </xf>
    <xf numFmtId="0" fontId="96" fillId="39" borderId="0" applyNumberFormat="0" applyBorder="0" applyAlignment="0" applyProtection="0">
      <alignment vertical="center"/>
    </xf>
    <xf numFmtId="0" fontId="93" fillId="0" borderId="0">
      <alignment vertical="center"/>
    </xf>
    <xf numFmtId="0" fontId="10" fillId="0" borderId="0">
      <alignment vertical="center"/>
    </xf>
    <xf numFmtId="0" fontId="30" fillId="40" borderId="0" applyNumberFormat="0" applyBorder="0" applyAlignment="0" applyProtection="0">
      <alignment vertical="center"/>
    </xf>
    <xf numFmtId="0" fontId="0" fillId="0" borderId="0">
      <alignment vertical="center"/>
    </xf>
    <xf numFmtId="0" fontId="10" fillId="0" borderId="0">
      <alignment vertical="center"/>
    </xf>
    <xf numFmtId="0" fontId="91" fillId="41" borderId="0" applyNumberFormat="0" applyBorder="0" applyAlignment="0" applyProtection="0">
      <alignment vertical="center"/>
    </xf>
    <xf numFmtId="0" fontId="94" fillId="42" borderId="0" applyNumberFormat="0" applyBorder="0" applyAlignment="0" applyProtection="0">
      <alignment vertical="center"/>
    </xf>
    <xf numFmtId="0" fontId="97" fillId="38" borderId="2" applyNumberFormat="0" applyBorder="0" applyAlignment="0" applyProtection="0">
      <alignment vertical="center"/>
    </xf>
    <xf numFmtId="0" fontId="91" fillId="43" borderId="0" applyNumberFormat="0" applyBorder="0" applyAlignment="0" applyProtection="0">
      <alignment vertical="center"/>
    </xf>
    <xf numFmtId="176" fontId="98" fillId="0" borderId="29" applyFill="0" applyProtection="0">
      <alignment horizontal="right" vertical="center"/>
    </xf>
    <xf numFmtId="0" fontId="90" fillId="41" borderId="0" applyNumberFormat="0" applyBorder="0" applyAlignment="0" applyProtection="0">
      <alignment vertical="center"/>
    </xf>
    <xf numFmtId="0" fontId="99" fillId="44" borderId="0" applyNumberFormat="0" applyBorder="0" applyAlignment="0" applyProtection="0">
      <alignment vertical="center"/>
    </xf>
    <xf numFmtId="0" fontId="91" fillId="36" borderId="0" applyNumberFormat="0" applyBorder="0" applyAlignment="0" applyProtection="0">
      <alignment vertical="center"/>
    </xf>
    <xf numFmtId="0" fontId="90" fillId="45" borderId="0" applyNumberFormat="0" applyBorder="0" applyAlignment="0" applyProtection="0">
      <alignment vertical="center"/>
    </xf>
    <xf numFmtId="0" fontId="100" fillId="37" borderId="0" applyNumberFormat="0" applyBorder="0" applyAlignment="0" applyProtection="0">
      <alignment vertical="center"/>
    </xf>
    <xf numFmtId="0" fontId="90" fillId="46" borderId="0" applyNumberFormat="0" applyBorder="0" applyAlignment="0" applyProtection="0">
      <alignment vertical="center"/>
    </xf>
    <xf numFmtId="0" fontId="10" fillId="0" borderId="0">
      <alignment vertical="center"/>
    </xf>
    <xf numFmtId="0" fontId="101" fillId="0" borderId="0">
      <alignment vertical="center"/>
    </xf>
    <xf numFmtId="0" fontId="91" fillId="41" borderId="0" applyNumberFormat="0" applyBorder="0" applyAlignment="0" applyProtection="0">
      <alignment vertical="center"/>
    </xf>
    <xf numFmtId="0" fontId="91" fillId="47" borderId="0" applyNumberFormat="0" applyBorder="0" applyAlignment="0" applyProtection="0">
      <alignment vertical="center"/>
    </xf>
    <xf numFmtId="0" fontId="91" fillId="43" borderId="0" applyNumberFormat="0" applyBorder="0" applyAlignment="0" applyProtection="0">
      <alignment vertical="center"/>
    </xf>
    <xf numFmtId="9" fontId="10" fillId="0" borderId="0" applyFont="0" applyFill="0" applyBorder="0" applyAlignment="0" applyProtection="0">
      <alignment vertical="center"/>
    </xf>
    <xf numFmtId="0" fontId="102"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0" fillId="44" borderId="0" applyNumberFormat="0" applyBorder="0" applyAlignment="0" applyProtection="0">
      <alignment vertical="center"/>
    </xf>
    <xf numFmtId="0" fontId="103" fillId="0" borderId="30" applyNumberFormat="0" applyFill="0" applyAlignment="0" applyProtection="0">
      <alignment vertical="center"/>
    </xf>
    <xf numFmtId="0" fontId="91" fillId="47"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4" fillId="44" borderId="0" applyNumberFormat="0" applyBorder="0" applyAlignment="0" applyProtection="0">
      <alignment vertical="center"/>
    </xf>
    <xf numFmtId="0" fontId="101" fillId="0" borderId="0">
      <alignment vertical="center"/>
    </xf>
    <xf numFmtId="0" fontId="90" fillId="44" borderId="0" applyNumberFormat="0" applyBorder="0" applyAlignment="0" applyProtection="0">
      <alignment vertical="center"/>
    </xf>
    <xf numFmtId="0" fontId="91" fillId="36" borderId="0" applyNumberFormat="0" applyBorder="0" applyAlignment="0" applyProtection="0">
      <alignment vertical="center"/>
    </xf>
    <xf numFmtId="0" fontId="91" fillId="41" borderId="0" applyNumberFormat="0" applyBorder="0" applyAlignment="0" applyProtection="0">
      <alignment vertical="center"/>
    </xf>
    <xf numFmtId="9" fontId="10" fillId="0" borderId="0" applyFont="0" applyFill="0" applyBorder="0" applyAlignment="0" applyProtection="0">
      <alignment vertical="center"/>
    </xf>
    <xf numFmtId="0" fontId="91" fillId="41"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105" fillId="0" borderId="0" applyNumberFormat="0" applyFill="0" applyBorder="0" applyAlignment="0" applyProtection="0">
      <alignment vertical="center"/>
    </xf>
    <xf numFmtId="0" fontId="106" fillId="0" borderId="31">
      <alignment horizontal="center" vertical="center"/>
    </xf>
    <xf numFmtId="0" fontId="104" fillId="48" borderId="0" applyNumberFormat="0" applyBorder="0" applyAlignment="0" applyProtection="0">
      <alignment vertical="center"/>
    </xf>
    <xf numFmtId="0" fontId="90" fillId="45" borderId="0" applyNumberFormat="0" applyBorder="0" applyAlignment="0" applyProtection="0">
      <alignment vertical="center"/>
    </xf>
    <xf numFmtId="0" fontId="107" fillId="40" borderId="32" applyNumberFormat="0" applyAlignment="0" applyProtection="0">
      <alignment vertical="center"/>
    </xf>
    <xf numFmtId="0" fontId="0" fillId="37" borderId="0" applyNumberFormat="0" applyBorder="0" applyAlignment="0" applyProtection="0">
      <alignment vertical="center"/>
    </xf>
    <xf numFmtId="0" fontId="96" fillId="39" borderId="0" applyNumberFormat="0" applyBorder="0" applyAlignment="0" applyProtection="0">
      <alignment vertical="center"/>
    </xf>
    <xf numFmtId="0" fontId="0" fillId="0" borderId="0">
      <alignment vertical="center"/>
    </xf>
    <xf numFmtId="0" fontId="0" fillId="0" borderId="0">
      <alignment vertical="center"/>
    </xf>
    <xf numFmtId="0" fontId="89" fillId="0" borderId="27" applyNumberFormat="0" applyFill="0" applyAlignment="0" applyProtection="0">
      <alignment vertical="center"/>
    </xf>
    <xf numFmtId="0" fontId="10" fillId="0" borderId="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11" applyNumberFormat="0" applyFill="0" applyProtection="0">
      <alignment horizontal="right" vertical="center"/>
    </xf>
    <xf numFmtId="0" fontId="0" fillId="0" borderId="0">
      <alignment vertical="center"/>
    </xf>
    <xf numFmtId="0" fontId="0" fillId="0" borderId="0">
      <alignment vertical="center"/>
    </xf>
    <xf numFmtId="0" fontId="89" fillId="0" borderId="27" applyNumberFormat="0" applyFill="0" applyAlignment="0" applyProtection="0">
      <alignment vertical="center"/>
    </xf>
    <xf numFmtId="0" fontId="108" fillId="0" borderId="0" applyNumberFormat="0" applyFill="0" applyBorder="0" applyAlignment="0" applyProtection="0">
      <alignment vertical="center"/>
    </xf>
    <xf numFmtId="0" fontId="30" fillId="38" borderId="0" applyNumberFormat="0" applyBorder="0" applyAlignment="0" applyProtection="0">
      <alignment vertical="center"/>
    </xf>
    <xf numFmtId="0" fontId="37" fillId="0" borderId="28" applyNumberFormat="0" applyFill="0" applyAlignment="0" applyProtection="0">
      <alignment vertical="center"/>
    </xf>
    <xf numFmtId="0" fontId="0" fillId="0" borderId="0">
      <alignment vertical="center"/>
    </xf>
    <xf numFmtId="0" fontId="0" fillId="0" borderId="0">
      <alignment vertical="center"/>
    </xf>
    <xf numFmtId="0" fontId="89" fillId="0" borderId="27" applyNumberFormat="0" applyFill="0" applyAlignment="0" applyProtection="0">
      <alignment vertical="center"/>
    </xf>
    <xf numFmtId="0" fontId="104" fillId="48" borderId="0" applyNumberFormat="0" applyBorder="0" applyAlignment="0" applyProtection="0">
      <alignment vertical="center"/>
    </xf>
    <xf numFmtId="0" fontId="30" fillId="40" borderId="0" applyNumberFormat="0" applyBorder="0" applyAlignment="0" applyProtection="0">
      <alignment vertical="center"/>
    </xf>
    <xf numFmtId="0" fontId="109" fillId="43" borderId="33" applyNumberFormat="0" applyAlignment="0" applyProtection="0">
      <alignment vertical="center"/>
    </xf>
    <xf numFmtId="0" fontId="10" fillId="0" borderId="0" applyNumberFormat="0" applyFont="0" applyFill="0" applyBorder="0" applyAlignment="0" applyProtection="0">
      <alignment horizontal="left" vertical="center"/>
    </xf>
    <xf numFmtId="0" fontId="100" fillId="37" borderId="0" applyNumberFormat="0" applyBorder="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0" fillId="0" borderId="0">
      <alignment vertical="center"/>
    </xf>
    <xf numFmtId="0" fontId="89" fillId="0" borderId="27" applyNumberFormat="0" applyFill="0" applyAlignment="0" applyProtection="0">
      <alignment vertical="center"/>
    </xf>
    <xf numFmtId="0" fontId="110" fillId="40" borderId="34" applyNumberFormat="0" applyAlignment="0" applyProtection="0">
      <alignment vertical="center"/>
    </xf>
    <xf numFmtId="0" fontId="8" fillId="0" borderId="0">
      <alignment vertical="center"/>
    </xf>
    <xf numFmtId="0" fontId="10" fillId="0" borderId="0">
      <alignment vertical="center"/>
    </xf>
    <xf numFmtId="0" fontId="90" fillId="40" borderId="0" applyNumberFormat="0" applyBorder="0" applyAlignment="0" applyProtection="0">
      <alignment vertical="center"/>
    </xf>
    <xf numFmtId="0" fontId="103" fillId="0" borderId="30" applyNumberFormat="0" applyFill="0" applyAlignment="0" applyProtection="0">
      <alignment vertical="center"/>
    </xf>
    <xf numFmtId="0" fontId="91" fillId="41" borderId="0" applyNumberFormat="0" applyBorder="0" applyAlignment="0" applyProtection="0">
      <alignment vertical="center"/>
    </xf>
    <xf numFmtId="0" fontId="111" fillId="0" borderId="0">
      <alignment vertical="center"/>
    </xf>
    <xf numFmtId="0" fontId="103" fillId="0" borderId="30" applyNumberFormat="0" applyFill="0" applyAlignment="0" applyProtection="0">
      <alignment vertical="center"/>
    </xf>
    <xf numFmtId="0" fontId="91" fillId="41" borderId="0" applyNumberFormat="0" applyBorder="0" applyAlignment="0" applyProtection="0">
      <alignment vertical="center"/>
    </xf>
    <xf numFmtId="0" fontId="10" fillId="0" borderId="0">
      <alignment vertical="center"/>
    </xf>
    <xf numFmtId="0" fontId="30" fillId="38" borderId="0" applyNumberFormat="0" applyBorder="0" applyAlignment="0" applyProtection="0">
      <alignment vertical="center"/>
    </xf>
    <xf numFmtId="0" fontId="96" fillId="39" borderId="0" applyNumberFormat="0" applyBorder="0" applyAlignment="0" applyProtection="0">
      <alignment vertical="center"/>
    </xf>
    <xf numFmtId="0" fontId="93" fillId="0" borderId="0">
      <alignment vertical="center"/>
    </xf>
    <xf numFmtId="0" fontId="101" fillId="0" borderId="0">
      <alignment vertical="center"/>
    </xf>
    <xf numFmtId="0" fontId="111" fillId="0" borderId="0">
      <alignment vertical="center"/>
    </xf>
    <xf numFmtId="0" fontId="111" fillId="0" borderId="0">
      <alignment vertical="center"/>
    </xf>
    <xf numFmtId="0" fontId="101" fillId="0" borderId="0">
      <alignment vertical="center"/>
    </xf>
    <xf numFmtId="0" fontId="30" fillId="38" borderId="0" applyNumberFormat="0" applyBorder="0" applyAlignment="0" applyProtection="0">
      <alignment vertical="center"/>
    </xf>
    <xf numFmtId="9" fontId="10" fillId="0" borderId="0" applyFont="0" applyFill="0" applyBorder="0" applyAlignment="0" applyProtection="0">
      <alignment vertical="center"/>
    </xf>
    <xf numFmtId="0" fontId="93" fillId="0" borderId="0">
      <alignment vertical="center"/>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3" fillId="0" borderId="0">
      <alignment vertical="center"/>
    </xf>
    <xf numFmtId="9" fontId="10" fillId="0" borderId="0" applyFont="0" applyFill="0" applyBorder="0" applyAlignment="0" applyProtection="0">
      <alignment vertical="center"/>
    </xf>
    <xf numFmtId="0" fontId="93" fillId="0" borderId="0">
      <alignment vertical="center"/>
    </xf>
    <xf numFmtId="49" fontId="10" fillId="0" borderId="0" applyFont="0" applyFill="0" applyBorder="0" applyAlignment="0" applyProtection="0">
      <alignment vertical="center"/>
    </xf>
    <xf numFmtId="0" fontId="112" fillId="0" borderId="0" applyNumberFormat="0" applyFill="0" applyBorder="0" applyAlignment="0" applyProtection="0">
      <alignment vertical="top"/>
      <protection locked="0"/>
    </xf>
    <xf numFmtId="0" fontId="0" fillId="0" borderId="0">
      <alignment vertical="center"/>
    </xf>
    <xf numFmtId="0" fontId="101" fillId="0" borderId="0">
      <alignment vertical="center"/>
    </xf>
    <xf numFmtId="0" fontId="10" fillId="0" borderId="0">
      <alignment vertical="center"/>
    </xf>
    <xf numFmtId="0" fontId="30" fillId="38" borderId="0" applyNumberFormat="0" applyBorder="0" applyAlignment="0" applyProtection="0">
      <alignment vertical="center"/>
    </xf>
    <xf numFmtId="0" fontId="96" fillId="39" borderId="0" applyNumberFormat="0" applyBorder="0" applyAlignment="0" applyProtection="0">
      <alignment vertical="center"/>
    </xf>
    <xf numFmtId="0" fontId="93" fillId="0" borderId="0">
      <alignment vertical="center"/>
    </xf>
    <xf numFmtId="0" fontId="10" fillId="0" borderId="0">
      <alignment vertical="center"/>
    </xf>
    <xf numFmtId="9" fontId="10" fillId="0" borderId="0" applyFont="0" applyFill="0" applyBorder="0" applyAlignment="0" applyProtection="0">
      <alignment vertical="center"/>
    </xf>
    <xf numFmtId="0" fontId="113" fillId="44" borderId="0" applyNumberFormat="0" applyBorder="0" applyAlignment="0" applyProtection="0">
      <alignment vertical="center"/>
    </xf>
    <xf numFmtId="0" fontId="93" fillId="0" borderId="0">
      <alignment vertical="center"/>
    </xf>
    <xf numFmtId="0" fontId="93" fillId="0" borderId="0">
      <alignment vertical="center"/>
    </xf>
    <xf numFmtId="0" fontId="112" fillId="0" borderId="0" applyNumberFormat="0" applyFill="0" applyBorder="0" applyAlignment="0" applyProtection="0">
      <alignment vertical="top"/>
      <protection locked="0"/>
    </xf>
    <xf numFmtId="0" fontId="91" fillId="36" borderId="0" applyNumberFormat="0" applyBorder="0" applyAlignment="0" applyProtection="0">
      <alignment vertical="center"/>
    </xf>
    <xf numFmtId="49" fontId="10" fillId="0" borderId="0" applyFont="0" applyFill="0" applyBorder="0" applyAlignment="0" applyProtection="0">
      <alignment vertical="center"/>
    </xf>
    <xf numFmtId="0" fontId="91" fillId="47" borderId="0" applyNumberFormat="0" applyBorder="0" applyAlignment="0" applyProtection="0">
      <alignment vertical="center"/>
    </xf>
    <xf numFmtId="0" fontId="10" fillId="0" borderId="0">
      <alignment vertical="center"/>
    </xf>
    <xf numFmtId="0" fontId="93" fillId="0" borderId="0">
      <alignment vertical="center"/>
    </xf>
    <xf numFmtId="0" fontId="10" fillId="0" borderId="0">
      <alignment vertical="center"/>
    </xf>
    <xf numFmtId="0" fontId="93" fillId="0" borderId="0">
      <alignment vertical="center"/>
    </xf>
    <xf numFmtId="0" fontId="93" fillId="0" borderId="0">
      <alignment vertical="center"/>
    </xf>
    <xf numFmtId="0" fontId="93" fillId="0" borderId="0">
      <alignment vertical="center"/>
    </xf>
    <xf numFmtId="0" fontId="114" fillId="0" borderId="35" applyNumberFormat="0" applyFill="0" applyAlignment="0" applyProtection="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3" fillId="0" borderId="0">
      <alignment vertical="center"/>
    </xf>
    <xf numFmtId="0" fontId="112" fillId="0" borderId="0" applyNumberFormat="0" applyFill="0" applyBorder="0" applyAlignment="0" applyProtection="0">
      <alignment vertical="top"/>
      <protection locked="0"/>
    </xf>
    <xf numFmtId="0" fontId="91" fillId="36" borderId="0" applyNumberFormat="0" applyBorder="0" applyAlignment="0" applyProtection="0">
      <alignment vertical="center"/>
    </xf>
    <xf numFmtId="0" fontId="93" fillId="0" borderId="0">
      <alignment vertical="center"/>
    </xf>
    <xf numFmtId="0" fontId="93" fillId="0" borderId="0">
      <alignment vertical="center"/>
    </xf>
    <xf numFmtId="0" fontId="91" fillId="35" borderId="0" applyNumberFormat="0" applyBorder="0" applyAlignment="0" applyProtection="0">
      <alignment vertical="center"/>
    </xf>
    <xf numFmtId="0" fontId="98" fillId="0" borderId="0">
      <alignment vertical="center"/>
    </xf>
    <xf numFmtId="0" fontId="101" fillId="0" borderId="0">
      <alignment vertical="center"/>
    </xf>
    <xf numFmtId="0" fontId="115" fillId="0" borderId="0" applyNumberFormat="0" applyFill="0" applyBorder="0" applyAlignment="0" applyProtection="0">
      <alignment vertical="center"/>
    </xf>
    <xf numFmtId="0" fontId="0" fillId="37" borderId="0" applyNumberFormat="0" applyBorder="0" applyAlignment="0" applyProtection="0">
      <alignment vertical="center"/>
    </xf>
    <xf numFmtId="0" fontId="10" fillId="0" borderId="0">
      <alignment vertical="center"/>
    </xf>
    <xf numFmtId="0" fontId="89" fillId="0" borderId="27" applyNumberFormat="0" applyFill="0" applyAlignment="0" applyProtection="0">
      <alignment vertical="center"/>
    </xf>
    <xf numFmtId="0" fontId="0" fillId="37" borderId="0" applyNumberFormat="0" applyBorder="0" applyAlignment="0" applyProtection="0">
      <alignment vertical="center"/>
    </xf>
    <xf numFmtId="0" fontId="90" fillId="49" borderId="0" applyNumberFormat="0" applyBorder="0" applyAlignment="0" applyProtection="0">
      <alignment vertical="center"/>
    </xf>
    <xf numFmtId="0" fontId="0" fillId="50" borderId="0" applyNumberFormat="0" applyBorder="0" applyAlignment="0" applyProtection="0">
      <alignment vertical="center"/>
    </xf>
    <xf numFmtId="0" fontId="30" fillId="50"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90" fillId="51" borderId="0" applyNumberFormat="0" applyBorder="0" applyAlignment="0" applyProtection="0">
      <alignment vertical="center"/>
    </xf>
    <xf numFmtId="0" fontId="0" fillId="44" borderId="0" applyNumberFormat="0" applyBorder="0" applyAlignment="0" applyProtection="0">
      <alignment vertical="center"/>
    </xf>
    <xf numFmtId="0" fontId="10" fillId="0" borderId="0">
      <alignment vertical="center"/>
    </xf>
    <xf numFmtId="0" fontId="0" fillId="38" borderId="0" applyNumberFormat="0" applyBorder="0" applyAlignment="0" applyProtection="0">
      <alignment vertical="center"/>
    </xf>
    <xf numFmtId="0" fontId="96" fillId="39" borderId="0" applyNumberFormat="0" applyBorder="0" applyAlignment="0" applyProtection="0">
      <alignment vertical="center"/>
    </xf>
    <xf numFmtId="0" fontId="0" fillId="38"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0" fillId="42" borderId="0" applyNumberFormat="0" applyBorder="0" applyAlignment="0" applyProtection="0">
      <alignment vertical="center"/>
    </xf>
    <xf numFmtId="0" fontId="10" fillId="0" borderId="0">
      <alignment vertical="center"/>
    </xf>
    <xf numFmtId="0" fontId="0" fillId="42" borderId="0" applyNumberFormat="0" applyBorder="0" applyAlignment="0" applyProtection="0">
      <alignment vertical="center"/>
    </xf>
    <xf numFmtId="0" fontId="91" fillId="51" borderId="0" applyNumberFormat="0" applyBorder="0" applyAlignment="0" applyProtection="0">
      <alignment vertical="center"/>
    </xf>
    <xf numFmtId="0" fontId="10" fillId="0" borderId="0">
      <alignment vertical="center"/>
    </xf>
    <xf numFmtId="0" fontId="0"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30" fillId="38" borderId="0" applyNumberFormat="0" applyBorder="0" applyAlignment="0" applyProtection="0">
      <alignment vertical="center"/>
    </xf>
    <xf numFmtId="0" fontId="0" fillId="51" borderId="0" applyNumberFormat="0" applyBorder="0" applyAlignment="0" applyProtection="0">
      <alignment vertical="center"/>
    </xf>
    <xf numFmtId="0" fontId="102" fillId="0" borderId="0" applyNumberFormat="0" applyFill="0" applyBorder="0" applyAlignment="0" applyProtection="0">
      <alignment vertical="center"/>
    </xf>
    <xf numFmtId="0" fontId="0" fillId="39" borderId="0" applyNumberFormat="0" applyBorder="0" applyAlignment="0" applyProtection="0">
      <alignment vertical="center"/>
    </xf>
    <xf numFmtId="0" fontId="10" fillId="0" borderId="0">
      <alignment vertical="center"/>
    </xf>
    <xf numFmtId="0" fontId="0" fillId="39" borderId="0" applyNumberFormat="0" applyBorder="0" applyAlignment="0" applyProtection="0">
      <alignment vertical="center"/>
    </xf>
    <xf numFmtId="0" fontId="91" fillId="36" borderId="0" applyNumberFormat="0" applyBorder="0" applyAlignment="0" applyProtection="0">
      <alignment vertical="center"/>
    </xf>
    <xf numFmtId="0" fontId="116" fillId="0" borderId="2">
      <alignment horizontal="left" vertical="center"/>
    </xf>
    <xf numFmtId="0" fontId="0" fillId="47" borderId="0" applyNumberFormat="0" applyBorder="0" applyAlignment="0" applyProtection="0">
      <alignment vertical="center"/>
    </xf>
    <xf numFmtId="0" fontId="10" fillId="0" borderId="0">
      <alignment vertical="center"/>
    </xf>
    <xf numFmtId="0" fontId="0" fillId="44" borderId="0" applyNumberFormat="0" applyBorder="0" applyAlignment="0" applyProtection="0">
      <alignment vertical="center"/>
    </xf>
    <xf numFmtId="0" fontId="10" fillId="0" borderId="0">
      <alignment vertical="center"/>
    </xf>
    <xf numFmtId="0" fontId="0" fillId="44"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8" fillId="0" borderId="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7" borderId="0" applyNumberFormat="0" applyBorder="0" applyAlignment="0" applyProtection="0">
      <alignment vertical="center"/>
    </xf>
    <xf numFmtId="0" fontId="10" fillId="0" borderId="0">
      <alignment vertical="center"/>
    </xf>
    <xf numFmtId="0" fontId="110" fillId="40" borderId="34" applyNumberFormat="0" applyAlignment="0" applyProtection="0">
      <alignment vertical="center"/>
    </xf>
    <xf numFmtId="0" fontId="30" fillId="38" borderId="0" applyNumberFormat="0" applyBorder="0" applyAlignment="0" applyProtection="0">
      <alignment vertical="center"/>
    </xf>
    <xf numFmtId="0" fontId="0" fillId="48" borderId="0" applyNumberFormat="0" applyBorder="0" applyAlignment="0" applyProtection="0">
      <alignment vertical="center"/>
    </xf>
    <xf numFmtId="0" fontId="94" fillId="37" borderId="0" applyNumberFormat="0" applyBorder="0" applyAlignment="0" applyProtection="0">
      <alignment vertical="center"/>
    </xf>
    <xf numFmtId="0" fontId="0" fillId="40" borderId="0" applyNumberFormat="0" applyBorder="0" applyAlignment="0" applyProtection="0">
      <alignment vertical="center"/>
    </xf>
    <xf numFmtId="0" fontId="90" fillId="53" borderId="0" applyNumberFormat="0" applyBorder="0" applyAlignment="0" applyProtection="0">
      <alignment vertical="center"/>
    </xf>
    <xf numFmtId="0" fontId="110" fillId="40" borderId="34" applyNumberFormat="0" applyAlignment="0" applyProtection="0">
      <alignment vertical="center"/>
    </xf>
    <xf numFmtId="0" fontId="0" fillId="40" borderId="0" applyNumberFormat="0" applyBorder="0" applyAlignment="0" applyProtection="0">
      <alignment vertical="center"/>
    </xf>
    <xf numFmtId="0" fontId="94" fillId="37" borderId="0" applyNumberFormat="0" applyBorder="0" applyAlignment="0" applyProtection="0">
      <alignment vertical="center"/>
    </xf>
    <xf numFmtId="0" fontId="0" fillId="47" borderId="0" applyNumberFormat="0" applyBorder="0" applyAlignment="0" applyProtection="0">
      <alignment vertical="center"/>
    </xf>
    <xf numFmtId="0" fontId="96" fillId="39" borderId="0" applyNumberFormat="0" applyBorder="0" applyAlignment="0" applyProtection="0">
      <alignment vertical="center"/>
    </xf>
    <xf numFmtId="9" fontId="10" fillId="0" borderId="0" applyFont="0" applyFill="0" applyBorder="0" applyAlignment="0" applyProtection="0">
      <alignment vertical="center"/>
    </xf>
    <xf numFmtId="0" fontId="114" fillId="0" borderId="35" applyNumberFormat="0" applyFill="0" applyAlignment="0" applyProtection="0">
      <alignment vertical="center"/>
    </xf>
    <xf numFmtId="0" fontId="94" fillId="37" borderId="0" applyNumberFormat="0" applyBorder="0" applyAlignment="0" applyProtection="0">
      <alignment vertical="center"/>
    </xf>
    <xf numFmtId="0" fontId="0" fillId="42" borderId="0" applyNumberFormat="0" applyBorder="0" applyAlignment="0" applyProtection="0">
      <alignment vertical="center"/>
    </xf>
    <xf numFmtId="0" fontId="96" fillId="39" borderId="0" applyNumberFormat="0" applyBorder="0" applyAlignment="0" applyProtection="0">
      <alignment vertical="center"/>
    </xf>
    <xf numFmtId="9" fontId="10" fillId="0" borderId="0" applyFont="0" applyFill="0" applyBorder="0" applyAlignment="0" applyProtection="0">
      <alignment vertical="center"/>
    </xf>
    <xf numFmtId="0" fontId="91" fillId="54" borderId="0" applyNumberFormat="0" applyBorder="0" applyAlignment="0" applyProtection="0">
      <alignment vertical="center"/>
    </xf>
    <xf numFmtId="0" fontId="0" fillId="42" borderId="0" applyNumberFormat="0" applyBorder="0" applyAlignment="0" applyProtection="0">
      <alignment vertical="center"/>
    </xf>
    <xf numFmtId="0" fontId="94" fillId="37" borderId="0" applyNumberFormat="0" applyBorder="0" applyAlignment="0" applyProtection="0">
      <alignment vertical="center"/>
    </xf>
    <xf numFmtId="0" fontId="0" fillId="55" borderId="0" applyNumberFormat="0" applyBorder="0" applyAlignment="0" applyProtection="0">
      <alignment vertical="center"/>
    </xf>
    <xf numFmtId="0" fontId="107" fillId="40" borderId="32" applyNumberFormat="0" applyAlignment="0" applyProtection="0">
      <alignment vertical="center"/>
    </xf>
    <xf numFmtId="0" fontId="91" fillId="41"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4" fillId="37" borderId="0" applyNumberFormat="0" applyBorder="0" applyAlignment="0" applyProtection="0">
      <alignment vertical="center"/>
    </xf>
    <xf numFmtId="0" fontId="105" fillId="0" borderId="36" applyNumberFormat="0" applyFill="0" applyAlignment="0" applyProtection="0">
      <alignment vertical="center"/>
    </xf>
    <xf numFmtId="0" fontId="98" fillId="0" borderId="11" applyNumberFormat="0" applyFill="0" applyProtection="0">
      <alignment horizontal="left" vertical="center"/>
    </xf>
    <xf numFmtId="0" fontId="90" fillId="39" borderId="0" applyNumberFormat="0" applyBorder="0" applyAlignment="0" applyProtection="0">
      <alignment vertical="center"/>
    </xf>
    <xf numFmtId="9" fontId="10" fillId="0" borderId="0" applyFont="0" applyFill="0" applyBorder="0" applyAlignment="0" applyProtection="0">
      <alignment vertical="center"/>
    </xf>
    <xf numFmtId="0" fontId="90" fillId="39" borderId="0" applyNumberFormat="0" applyBorder="0" applyAlignment="0" applyProtection="0">
      <alignment vertical="center"/>
    </xf>
    <xf numFmtId="0" fontId="90" fillId="56" borderId="0" applyNumberFormat="0" applyBorder="0" applyAlignment="0" applyProtection="0">
      <alignment vertical="center"/>
    </xf>
    <xf numFmtId="0" fontId="90" fillId="56" borderId="0" applyNumberFormat="0" applyBorder="0" applyAlignment="0" applyProtection="0">
      <alignment vertical="center"/>
    </xf>
    <xf numFmtId="178" fontId="0" fillId="0" borderId="0" applyFont="0" applyFill="0" applyBorder="0" applyAlignment="0" applyProtection="0">
      <alignment vertical="center"/>
    </xf>
    <xf numFmtId="0" fontId="107" fillId="40" borderId="32" applyNumberFormat="0" applyAlignment="0" applyProtection="0">
      <alignment vertical="center"/>
    </xf>
    <xf numFmtId="0" fontId="10" fillId="0" borderId="0">
      <alignment vertical="center"/>
    </xf>
    <xf numFmtId="0" fontId="91" fillId="41" borderId="0" applyNumberFormat="0" applyBorder="0" applyAlignment="0" applyProtection="0">
      <alignment vertical="center"/>
    </xf>
    <xf numFmtId="0" fontId="90" fillId="44" borderId="0" applyNumberFormat="0" applyBorder="0" applyAlignment="0" applyProtection="0">
      <alignment vertical="center"/>
    </xf>
    <xf numFmtId="0" fontId="91" fillId="51" borderId="0" applyNumberFormat="0" applyBorder="0" applyAlignment="0" applyProtection="0">
      <alignment vertical="center"/>
    </xf>
    <xf numFmtId="0" fontId="0" fillId="0" borderId="0">
      <alignment vertical="center"/>
    </xf>
    <xf numFmtId="0" fontId="90" fillId="44" borderId="0" applyNumberFormat="0" applyBorder="0" applyAlignment="0" applyProtection="0">
      <alignment vertical="center"/>
    </xf>
    <xf numFmtId="0" fontId="0" fillId="0" borderId="0">
      <alignment vertical="center"/>
    </xf>
    <xf numFmtId="0" fontId="0" fillId="38" borderId="37" applyNumberFormat="0" applyFont="0" applyAlignment="0" applyProtection="0">
      <alignment vertical="center"/>
    </xf>
    <xf numFmtId="0" fontId="90" fillId="46" borderId="0" applyNumberFormat="0" applyBorder="0" applyAlignment="0" applyProtection="0">
      <alignment vertical="center"/>
    </xf>
    <xf numFmtId="0" fontId="91" fillId="4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30" fillId="50" borderId="0" applyNumberFormat="0" applyBorder="0" applyAlignment="0" applyProtection="0">
      <alignment vertical="center"/>
    </xf>
    <xf numFmtId="0" fontId="90" fillId="52" borderId="0" applyNumberFormat="0" applyBorder="0" applyAlignment="0" applyProtection="0">
      <alignment vertical="center"/>
    </xf>
    <xf numFmtId="0" fontId="30" fillId="50" borderId="0" applyNumberFormat="0" applyBorder="0" applyAlignment="0" applyProtection="0">
      <alignment vertical="center"/>
    </xf>
    <xf numFmtId="0" fontId="90" fillId="52" borderId="0" applyNumberFormat="0" applyBorder="0" applyAlignment="0" applyProtection="0">
      <alignment vertical="center"/>
    </xf>
    <xf numFmtId="0" fontId="37" fillId="0" borderId="28" applyNumberFormat="0" applyFill="0" applyAlignment="0" applyProtection="0">
      <alignment vertical="center"/>
    </xf>
    <xf numFmtId="0" fontId="91" fillId="41"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8" fillId="0" borderId="0" applyProtection="0">
      <alignment vertical="center"/>
    </xf>
    <xf numFmtId="0" fontId="10" fillId="0" borderId="0">
      <alignment vertical="center"/>
    </xf>
    <xf numFmtId="0" fontId="90" fillId="53" borderId="0" applyNumberFormat="0" applyBorder="0" applyAlignment="0" applyProtection="0">
      <alignment vertical="center"/>
    </xf>
    <xf numFmtId="0" fontId="103" fillId="0" borderId="30" applyNumberFormat="0" applyFill="0" applyAlignment="0" applyProtection="0">
      <alignment vertical="center"/>
    </xf>
    <xf numFmtId="0" fontId="90" fillId="40" borderId="0" applyNumberFormat="0" applyBorder="0" applyAlignment="0" applyProtection="0">
      <alignment vertical="center"/>
    </xf>
    <xf numFmtId="0" fontId="8" fillId="0" borderId="0">
      <alignment vertical="center"/>
    </xf>
    <xf numFmtId="0" fontId="10" fillId="0" borderId="0">
      <alignment vertical="center"/>
    </xf>
    <xf numFmtId="0" fontId="90" fillId="40"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10" fillId="0" borderId="0">
      <alignment vertical="center"/>
    </xf>
    <xf numFmtId="0" fontId="90" fillId="35" borderId="0" applyNumberFormat="0" applyBorder="0" applyAlignment="0" applyProtection="0">
      <alignment vertical="center"/>
    </xf>
    <xf numFmtId="0" fontId="10" fillId="0" borderId="0" applyNumberFormat="0" applyFill="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117" fillId="0" borderId="16">
      <alignment horizontal="left" vertical="center"/>
    </xf>
    <xf numFmtId="0" fontId="90" fillId="35" borderId="0" applyNumberFormat="0" applyBorder="0" applyAlignment="0" applyProtection="0">
      <alignment vertical="center"/>
    </xf>
    <xf numFmtId="0" fontId="117" fillId="0" borderId="16">
      <alignment horizontal="lef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41" borderId="0" applyNumberFormat="0" applyBorder="0" applyAlignment="0" applyProtection="0">
      <alignment vertical="center"/>
    </xf>
    <xf numFmtId="0" fontId="111" fillId="0" borderId="0">
      <alignment vertical="center"/>
      <protection locked="0"/>
    </xf>
    <xf numFmtId="0" fontId="91" fillId="36" borderId="0" applyNumberFormat="0" applyBorder="0" applyAlignment="0" applyProtection="0">
      <alignment vertical="center"/>
    </xf>
    <xf numFmtId="0" fontId="90" fillId="49" borderId="0" applyNumberFormat="0" applyBorder="0" applyAlignment="0" applyProtection="0">
      <alignment vertical="center"/>
    </xf>
    <xf numFmtId="0" fontId="30" fillId="50" borderId="0" applyNumberFormat="0" applyBorder="0" applyAlignment="0" applyProtection="0">
      <alignment vertical="center"/>
    </xf>
    <xf numFmtId="0" fontId="10" fillId="0" borderId="0">
      <alignment vertical="center"/>
    </xf>
    <xf numFmtId="0" fontId="30" fillId="42"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108" fillId="0" borderId="0" applyNumberFormat="0" applyFill="0" applyBorder="0" applyAlignment="0" applyProtection="0">
      <alignment vertical="center"/>
    </xf>
    <xf numFmtId="0" fontId="91" fillId="41"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106" fillId="0" borderId="31">
      <alignment horizontal="center" vertical="center"/>
    </xf>
    <xf numFmtId="0" fontId="30" fillId="50" borderId="0" applyNumberFormat="0" applyBorder="0" applyAlignment="0" applyProtection="0">
      <alignment vertical="center"/>
    </xf>
    <xf numFmtId="0" fontId="91" fillId="47" borderId="0" applyNumberFormat="0" applyBorder="0" applyAlignment="0" applyProtection="0">
      <alignment vertical="center"/>
    </xf>
    <xf numFmtId="0" fontId="103" fillId="0" borderId="30" applyNumberFormat="0" applyFill="0" applyAlignment="0" applyProtection="0">
      <alignment vertical="center"/>
    </xf>
    <xf numFmtId="0" fontId="91" fillId="47" borderId="0" applyNumberFormat="0" applyBorder="0" applyAlignment="0" applyProtection="0">
      <alignment vertical="center"/>
    </xf>
    <xf numFmtId="0" fontId="10" fillId="0" borderId="0">
      <alignment vertical="center"/>
    </xf>
    <xf numFmtId="0" fontId="0" fillId="38" borderId="37" applyNumberFormat="0" applyFont="0" applyAlignment="0" applyProtection="0">
      <alignment vertical="center"/>
    </xf>
    <xf numFmtId="0" fontId="103" fillId="0" borderId="30" applyNumberFormat="0" applyFill="0" applyAlignment="0" applyProtection="0">
      <alignment vertical="center"/>
    </xf>
    <xf numFmtId="0" fontId="91" fillId="47" borderId="0" applyNumberFormat="0" applyBorder="0" applyAlignment="0" applyProtection="0">
      <alignment vertical="center"/>
    </xf>
    <xf numFmtId="0" fontId="91" fillId="36" borderId="0" applyNumberFormat="0" applyBorder="0" applyAlignment="0" applyProtection="0">
      <alignment vertical="center"/>
    </xf>
    <xf numFmtId="15" fontId="118" fillId="0" borderId="0">
      <alignment vertical="center"/>
    </xf>
    <xf numFmtId="0" fontId="91" fillId="36" borderId="0" applyNumberFormat="0" applyBorder="0" applyAlignment="0" applyProtection="0">
      <alignment vertical="center"/>
    </xf>
    <xf numFmtId="177" fontId="10" fillId="0" borderId="0" applyFont="0" applyFill="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10" fillId="0" borderId="0">
      <alignment vertical="center"/>
    </xf>
    <xf numFmtId="0" fontId="91" fillId="36" borderId="0" applyNumberFormat="0" applyBorder="0" applyAlignment="0" applyProtection="0">
      <alignment vertical="center"/>
    </xf>
    <xf numFmtId="0" fontId="119" fillId="57" borderId="9">
      <alignment vertical="center"/>
      <protection locked="0"/>
    </xf>
    <xf numFmtId="0" fontId="92" fillId="0" borderId="29" applyNumberFormat="0" applyFill="0" applyProtection="0">
      <alignment horizontal="center" vertical="center"/>
    </xf>
    <xf numFmtId="0" fontId="10" fillId="0" borderId="0">
      <alignment vertical="center"/>
    </xf>
    <xf numFmtId="0" fontId="91" fillId="36" borderId="0" applyNumberFormat="0" applyBorder="0" applyAlignment="0" applyProtection="0">
      <alignment vertical="center"/>
    </xf>
    <xf numFmtId="0" fontId="10" fillId="0" borderId="0">
      <alignment vertical="center"/>
    </xf>
    <xf numFmtId="0" fontId="91" fillId="36" borderId="0" applyNumberFormat="0" applyBorder="0" applyAlignment="0" applyProtection="0">
      <alignment vertical="center"/>
    </xf>
    <xf numFmtId="0" fontId="10" fillId="0" borderId="0">
      <alignment vertical="center"/>
    </xf>
    <xf numFmtId="0" fontId="104" fillId="48" borderId="0" applyNumberFormat="0" applyBorder="0" applyAlignment="0" applyProtection="0">
      <alignment vertical="center"/>
    </xf>
    <xf numFmtId="0" fontId="91" fillId="36" borderId="0" applyNumberFormat="0" applyBorder="0" applyAlignment="0" applyProtection="0">
      <alignment vertical="center"/>
    </xf>
    <xf numFmtId="0" fontId="104" fillId="48" borderId="0" applyNumberFormat="0" applyBorder="0" applyAlignment="0" applyProtection="0">
      <alignment vertical="center"/>
    </xf>
    <xf numFmtId="0" fontId="91" fillId="36" borderId="0" applyNumberFormat="0" applyBorder="0" applyAlignment="0" applyProtection="0">
      <alignment vertical="center"/>
    </xf>
    <xf numFmtId="0" fontId="116" fillId="0" borderId="2">
      <alignment horizontal="left" vertical="center"/>
    </xf>
    <xf numFmtId="0" fontId="90" fillId="36" borderId="0" applyNumberFormat="0" applyBorder="0" applyAlignment="0" applyProtection="0">
      <alignment vertical="center"/>
    </xf>
    <xf numFmtId="0" fontId="117" fillId="0" borderId="38" applyNumberFormat="0" applyAlignment="0" applyProtection="0">
      <alignment horizontal="left" vertical="center"/>
    </xf>
    <xf numFmtId="0" fontId="91" fillId="54" borderId="0" applyNumberFormat="0" applyBorder="0" applyAlignment="0" applyProtection="0">
      <alignment vertical="center"/>
    </xf>
    <xf numFmtId="0" fontId="120" fillId="51" borderId="34" applyNumberFormat="0" applyAlignment="0" applyProtection="0">
      <alignment vertical="center"/>
    </xf>
    <xf numFmtId="0" fontId="30" fillId="40" borderId="0" applyNumberFormat="0" applyBorder="0" applyAlignment="0" applyProtection="0">
      <alignment vertical="center"/>
    </xf>
    <xf numFmtId="0" fontId="91" fillId="43" borderId="0" applyNumberFormat="0" applyBorder="0" applyAlignment="0" applyProtection="0">
      <alignment vertical="center"/>
    </xf>
    <xf numFmtId="176" fontId="98" fillId="0" borderId="29" applyFill="0" applyProtection="0">
      <alignment horizontal="right" vertical="center"/>
    </xf>
    <xf numFmtId="0" fontId="30" fillId="50" borderId="0" applyNumberFormat="0" applyBorder="0" applyAlignment="0" applyProtection="0">
      <alignment vertical="center"/>
    </xf>
    <xf numFmtId="0" fontId="91" fillId="43" borderId="0" applyNumberFormat="0" applyBorder="0" applyAlignment="0" applyProtection="0">
      <alignment vertical="center"/>
    </xf>
    <xf numFmtId="176" fontId="98" fillId="0" borderId="29" applyFill="0" applyProtection="0">
      <alignment horizontal="right" vertical="center"/>
    </xf>
    <xf numFmtId="0" fontId="91" fillId="43" borderId="0" applyNumberFormat="0" applyBorder="0" applyAlignment="0" applyProtection="0">
      <alignment vertical="center"/>
    </xf>
    <xf numFmtId="176" fontId="98" fillId="0" borderId="29" applyFill="0" applyProtection="0">
      <alignment horizontal="right" vertical="center"/>
    </xf>
    <xf numFmtId="0" fontId="91" fillId="54" borderId="0" applyNumberFormat="0" applyBorder="0" applyAlignment="0" applyProtection="0">
      <alignment vertical="center"/>
    </xf>
    <xf numFmtId="0" fontId="119" fillId="57" borderId="9">
      <alignment vertical="center"/>
      <protection locked="0"/>
    </xf>
    <xf numFmtId="0" fontId="90" fillId="53"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9" fontId="10" fillId="0" borderId="0" applyFont="0" applyFill="0" applyBorder="0" applyAlignment="0" applyProtection="0">
      <alignment vertical="center"/>
    </xf>
    <xf numFmtId="0" fontId="91" fillId="54" borderId="0" applyNumberFormat="0" applyBorder="0" applyAlignment="0" applyProtection="0">
      <alignment vertical="center"/>
    </xf>
    <xf numFmtId="0" fontId="17" fillId="0" borderId="0">
      <alignment vertical="center"/>
    </xf>
    <xf numFmtId="9" fontId="10" fillId="0" borderId="0" applyFont="0" applyFill="0" applyBorder="0" applyAlignment="0" applyProtection="0">
      <alignment vertical="center"/>
    </xf>
    <xf numFmtId="15" fontId="118" fillId="0" borderId="0">
      <alignment vertical="center"/>
    </xf>
    <xf numFmtId="0" fontId="10" fillId="0" borderId="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43" borderId="0" applyNumberFormat="0" applyBorder="0" applyAlignment="0" applyProtection="0">
      <alignment vertical="center"/>
    </xf>
    <xf numFmtId="0" fontId="10" fillId="0" borderId="0" applyFont="0" applyFill="0" applyBorder="0" applyAlignment="0" applyProtection="0">
      <alignment vertical="center"/>
    </xf>
    <xf numFmtId="0" fontId="91" fillId="35" borderId="0" applyNumberFormat="0" applyBorder="0" applyAlignment="0" applyProtection="0">
      <alignment vertical="center"/>
    </xf>
    <xf numFmtId="0" fontId="30" fillId="38" borderId="0" applyNumberFormat="0" applyBorder="0" applyAlignment="0" applyProtection="0">
      <alignment vertical="center"/>
    </xf>
    <xf numFmtId="0" fontId="103" fillId="0" borderId="30"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1" fillId="35" borderId="0" applyNumberFormat="0" applyBorder="0" applyAlignment="0" applyProtection="0">
      <alignment vertical="center"/>
    </xf>
    <xf numFmtId="0" fontId="30" fillId="38" borderId="0" applyNumberFormat="0" applyBorder="0" applyAlignment="0" applyProtection="0">
      <alignment vertical="center"/>
    </xf>
    <xf numFmtId="0" fontId="104" fillId="48" borderId="0" applyNumberFormat="0" applyBorder="0" applyAlignment="0" applyProtection="0">
      <alignment vertical="center"/>
    </xf>
    <xf numFmtId="0" fontId="37" fillId="0" borderId="28" applyNumberFormat="0" applyFill="0" applyAlignment="0" applyProtection="0">
      <alignment vertical="center"/>
    </xf>
    <xf numFmtId="0" fontId="91" fillId="35" borderId="0" applyNumberFormat="0" applyBorder="0" applyAlignment="0" applyProtection="0">
      <alignment vertical="center"/>
    </xf>
    <xf numFmtId="0" fontId="103" fillId="0" borderId="30" applyNumberFormat="0" applyFill="0" applyAlignment="0" applyProtection="0">
      <alignment vertical="center"/>
    </xf>
    <xf numFmtId="0" fontId="30" fillId="38" borderId="0" applyNumberFormat="0" applyBorder="0" applyAlignment="0" applyProtection="0">
      <alignment vertical="center"/>
    </xf>
    <xf numFmtId="0" fontId="103" fillId="0" borderId="30" applyNumberFormat="0" applyFill="0" applyAlignment="0" applyProtection="0">
      <alignment vertical="center"/>
    </xf>
    <xf numFmtId="0" fontId="30" fillId="38" borderId="0" applyNumberFormat="0" applyBorder="0" applyAlignment="0" applyProtection="0">
      <alignment vertical="center"/>
    </xf>
    <xf numFmtId="179" fontId="10" fillId="0" borderId="0" applyFont="0" applyFill="0" applyBorder="0" applyAlignment="0" applyProtection="0">
      <alignment vertical="center"/>
    </xf>
    <xf numFmtId="0" fontId="100" fillId="42" borderId="0" applyNumberFormat="0" applyBorder="0" applyAlignment="0" applyProtection="0">
      <alignment vertical="center"/>
    </xf>
    <xf numFmtId="0" fontId="91" fillId="36"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91" fillId="40" borderId="0" applyNumberFormat="0" applyBorder="0" applyAlignment="0" applyProtection="0">
      <alignment vertical="center"/>
    </xf>
    <xf numFmtId="180"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30" fillId="37" borderId="0" applyNumberFormat="0" applyBorder="0" applyAlignment="0" applyProtection="0">
      <alignment vertical="center"/>
    </xf>
    <xf numFmtId="0" fontId="91" fillId="36" borderId="0" applyNumberFormat="0" applyBorder="0" applyAlignment="0" applyProtection="0">
      <alignment vertical="center"/>
    </xf>
    <xf numFmtId="0" fontId="91" fillId="40" borderId="0" applyNumberFormat="0" applyBorder="0" applyAlignment="0" applyProtection="0">
      <alignment vertical="center"/>
    </xf>
    <xf numFmtId="0" fontId="94" fillId="42" borderId="0" applyNumberFormat="0" applyBorder="0" applyAlignment="0" applyProtection="0">
      <alignment vertical="center"/>
    </xf>
    <xf numFmtId="0" fontId="91" fillId="40" borderId="0" applyNumberFormat="0" applyBorder="0" applyAlignment="0" applyProtection="0">
      <alignment vertical="center"/>
    </xf>
    <xf numFmtId="0" fontId="98" fillId="0" borderId="11" applyNumberFormat="0" applyFill="0" applyProtection="0">
      <alignment horizontal="right" vertical="center"/>
    </xf>
    <xf numFmtId="0" fontId="91" fillId="40" borderId="0" applyNumberFormat="0" applyBorder="0" applyAlignment="0" applyProtection="0">
      <alignment vertical="center"/>
    </xf>
    <xf numFmtId="0" fontId="10" fillId="0" borderId="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181" fontId="121" fillId="0" borderId="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102" fillId="0" borderId="0" applyNumberFormat="0" applyFill="0" applyBorder="0" applyAlignment="0" applyProtection="0">
      <alignment vertical="center"/>
    </xf>
    <xf numFmtId="0" fontId="91" fillId="43" borderId="0" applyNumberFormat="0" applyBorder="0" applyAlignment="0" applyProtection="0">
      <alignment vertical="center"/>
    </xf>
    <xf numFmtId="0" fontId="102" fillId="0" borderId="0" applyNumberFormat="0" applyFill="0" applyBorder="0" applyAlignment="0" applyProtection="0">
      <alignment vertical="center"/>
    </xf>
    <xf numFmtId="0" fontId="91" fillId="43" borderId="0" applyNumberFormat="0" applyBorder="0" applyAlignment="0" applyProtection="0">
      <alignment vertical="center"/>
    </xf>
    <xf numFmtId="0" fontId="102" fillId="0" borderId="0" applyNumberFormat="0" applyFill="0" applyBorder="0" applyAlignment="0" applyProtection="0">
      <alignment vertical="center"/>
    </xf>
    <xf numFmtId="182" fontId="10" fillId="0" borderId="0" applyFont="0" applyFill="0" applyBorder="0" applyAlignment="0" applyProtection="0">
      <alignment vertical="center"/>
    </xf>
    <xf numFmtId="0" fontId="10" fillId="0" borderId="0">
      <alignment vertical="center"/>
    </xf>
    <xf numFmtId="0" fontId="91" fillId="43" borderId="0" applyNumberFormat="0" applyBorder="0" applyAlignment="0" applyProtection="0">
      <alignment vertical="center"/>
    </xf>
    <xf numFmtId="0" fontId="102" fillId="0" borderId="0" applyNumberFormat="0" applyFill="0" applyBorder="0" applyAlignment="0" applyProtection="0">
      <alignment vertical="center"/>
    </xf>
    <xf numFmtId="0" fontId="104" fillId="44" borderId="0" applyNumberFormat="0" applyBorder="0" applyAlignment="0" applyProtection="0">
      <alignment vertical="center"/>
    </xf>
    <xf numFmtId="0" fontId="102" fillId="0" borderId="0" applyNumberFormat="0" applyFill="0" applyBorder="0" applyAlignment="0" applyProtection="0">
      <alignment vertical="center"/>
    </xf>
    <xf numFmtId="0" fontId="91" fillId="43" borderId="0" applyNumberFormat="0" applyBorder="0" applyAlignment="0" applyProtection="0">
      <alignment vertical="center"/>
    </xf>
    <xf numFmtId="0" fontId="104" fillId="44" borderId="0" applyNumberFormat="0" applyBorder="0" applyAlignment="0" applyProtection="0">
      <alignment vertical="center"/>
    </xf>
    <xf numFmtId="0" fontId="102" fillId="0" borderId="0" applyNumberFormat="0" applyFill="0" applyBorder="0" applyAlignment="0" applyProtection="0">
      <alignment vertical="center"/>
    </xf>
    <xf numFmtId="0" fontId="91" fillId="43"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4" fillId="44" borderId="0" applyNumberFormat="0" applyBorder="0" applyAlignment="0" applyProtection="0">
      <alignment vertical="center"/>
    </xf>
    <xf numFmtId="0" fontId="102" fillId="0" borderId="0" applyNumberFormat="0" applyFill="0" applyBorder="0" applyAlignment="0" applyProtection="0">
      <alignment vertical="center"/>
    </xf>
    <xf numFmtId="0" fontId="91" fillId="43" borderId="0" applyNumberFormat="0" applyBorder="0" applyAlignment="0" applyProtection="0">
      <alignment vertical="center"/>
    </xf>
    <xf numFmtId="0" fontId="91" fillId="36" borderId="0" applyNumberFormat="0" applyBorder="0" applyAlignment="0" applyProtection="0">
      <alignment vertical="center"/>
    </xf>
    <xf numFmtId="9" fontId="10" fillId="0" borderId="0" applyFont="0" applyFill="0" applyBorder="0" applyAlignment="0" applyProtection="0">
      <alignment vertical="center"/>
    </xf>
    <xf numFmtId="0" fontId="104" fillId="44" borderId="0" applyNumberFormat="0" applyBorder="0" applyAlignment="0" applyProtection="0">
      <alignment vertical="center"/>
    </xf>
    <xf numFmtId="0" fontId="30" fillId="50"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30" fillId="50" borderId="0" applyNumberFormat="0" applyBorder="0" applyAlignment="0" applyProtection="0">
      <alignment vertical="center"/>
    </xf>
    <xf numFmtId="9" fontId="10" fillId="0" borderId="0" applyFont="0" applyFill="0" applyBorder="0" applyAlignment="0" applyProtection="0">
      <alignment vertical="center"/>
    </xf>
    <xf numFmtId="0" fontId="30" fillId="50" borderId="0" applyNumberFormat="0" applyBorder="0" applyAlignment="0" applyProtection="0">
      <alignment vertical="center"/>
    </xf>
    <xf numFmtId="0" fontId="122" fillId="58" borderId="0" applyNumberFormat="0" applyBorder="0" applyAlignment="0" applyProtection="0">
      <alignment vertical="center"/>
    </xf>
    <xf numFmtId="9" fontId="10" fillId="0" borderId="0" applyFont="0" applyFill="0" applyBorder="0" applyAlignment="0" applyProtection="0">
      <alignment vertical="center"/>
    </xf>
    <xf numFmtId="0" fontId="30" fillId="50" borderId="0" applyNumberFormat="0" applyBorder="0" applyAlignment="0" applyProtection="0">
      <alignment vertical="center"/>
    </xf>
    <xf numFmtId="9" fontId="10" fillId="0" borderId="0" applyFont="0" applyFill="0" applyBorder="0" applyAlignment="0" applyProtection="0">
      <alignment vertical="center"/>
    </xf>
    <xf numFmtId="0" fontId="30" fillId="40" borderId="0" applyNumberFormat="0" applyBorder="0" applyAlignment="0" applyProtection="0">
      <alignment vertical="center"/>
    </xf>
    <xf numFmtId="0" fontId="120" fillId="51" borderId="34" applyNumberFormat="0" applyAlignment="0" applyProtection="0">
      <alignment vertical="center"/>
    </xf>
    <xf numFmtId="9" fontId="10" fillId="0" borderId="0" applyFont="0" applyFill="0" applyBorder="0" applyAlignment="0" applyProtection="0">
      <alignment vertical="center"/>
    </xf>
    <xf numFmtId="0" fontId="30" fillId="51" borderId="0" applyNumberFormat="0" applyBorder="0" applyAlignment="0" applyProtection="0">
      <alignment vertical="center"/>
    </xf>
    <xf numFmtId="0" fontId="10" fillId="0" borderId="0">
      <alignment vertical="center"/>
    </xf>
    <xf numFmtId="0" fontId="30" fillId="40" borderId="0" applyNumberFormat="0" applyBorder="0" applyAlignment="0" applyProtection="0">
      <alignment vertical="center"/>
    </xf>
    <xf numFmtId="0" fontId="120" fillId="51" borderId="34" applyNumberFormat="0" applyAlignment="0" applyProtection="0">
      <alignment vertical="center"/>
    </xf>
    <xf numFmtId="0" fontId="98" fillId="0" borderId="11" applyNumberFormat="0" applyFill="0" applyProtection="0">
      <alignment horizontal="left" vertical="center"/>
    </xf>
    <xf numFmtId="0" fontId="30" fillId="51" borderId="0" applyNumberFormat="0" applyBorder="0" applyAlignment="0" applyProtection="0">
      <alignment vertical="center"/>
    </xf>
    <xf numFmtId="0" fontId="10" fillId="0" borderId="0">
      <alignment vertical="center"/>
    </xf>
    <xf numFmtId="0" fontId="30" fillId="40" borderId="0" applyNumberFormat="0" applyBorder="0" applyAlignment="0" applyProtection="0">
      <alignment vertical="center"/>
    </xf>
    <xf numFmtId="0" fontId="120" fillId="51" borderId="34" applyNumberFormat="0" applyAlignment="0" applyProtection="0">
      <alignment vertical="center"/>
    </xf>
    <xf numFmtId="0" fontId="10" fillId="0" borderId="0">
      <alignment vertical="center"/>
    </xf>
    <xf numFmtId="0" fontId="30" fillId="40" borderId="0" applyNumberFormat="0" applyBorder="0" applyAlignment="0" applyProtection="0">
      <alignment vertical="center"/>
    </xf>
    <xf numFmtId="0" fontId="120" fillId="51" borderId="34" applyNumberFormat="0" applyAlignment="0" applyProtection="0">
      <alignment vertical="center"/>
    </xf>
    <xf numFmtId="0" fontId="91" fillId="40" borderId="0" applyNumberFormat="0" applyBorder="0" applyAlignment="0" applyProtection="0">
      <alignment vertical="center"/>
    </xf>
    <xf numFmtId="0" fontId="108" fillId="0" borderId="0" applyNumberFormat="0" applyFill="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10" fillId="59" borderId="0" applyNumberFormat="0" applyFont="0" applyBorder="0" applyAlignment="0" applyProtection="0">
      <alignment vertical="center"/>
    </xf>
    <xf numFmtId="0" fontId="91" fillId="41" borderId="0" applyNumberFormat="0" applyBorder="0" applyAlignment="0" applyProtection="0">
      <alignment vertical="center"/>
    </xf>
    <xf numFmtId="0" fontId="91" fillId="36" borderId="0" applyNumberFormat="0" applyBorder="0" applyAlignment="0" applyProtection="0">
      <alignment vertical="center"/>
    </xf>
    <xf numFmtId="0" fontId="121" fillId="0" borderId="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106" fillId="0" borderId="31">
      <alignment horizontal="center" vertical="center"/>
    </xf>
    <xf numFmtId="0" fontId="92" fillId="0" borderId="29" applyNumberFormat="0" applyFill="0" applyProtection="0">
      <alignment horizontal="left" vertical="center"/>
    </xf>
    <xf numFmtId="0" fontId="123" fillId="0" borderId="39" applyNumberFormat="0" applyFill="0" applyAlignment="0" applyProtection="0">
      <alignment vertical="center"/>
    </xf>
    <xf numFmtId="0" fontId="10" fillId="0" borderId="0">
      <alignment vertical="center"/>
    </xf>
    <xf numFmtId="0" fontId="91" fillId="36" borderId="0" applyNumberFormat="0" applyBorder="0" applyAlignment="0" applyProtection="0">
      <alignment vertical="center"/>
    </xf>
    <xf numFmtId="9" fontId="10" fillId="0" borderId="0" applyFont="0" applyFill="0" applyBorder="0" applyAlignment="0" applyProtection="0">
      <alignment vertical="center"/>
    </xf>
    <xf numFmtId="0" fontId="103" fillId="0" borderId="30" applyNumberFormat="0" applyFill="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103" fillId="0" borderId="30" applyNumberFormat="0" applyFill="0" applyAlignment="0" applyProtection="0">
      <alignment vertical="center"/>
    </xf>
    <xf numFmtId="0" fontId="91" fillId="35" borderId="0" applyNumberFormat="0" applyBorder="0" applyAlignment="0" applyProtection="0">
      <alignment vertical="center"/>
    </xf>
    <xf numFmtId="0" fontId="30" fillId="42" borderId="0" applyNumberFormat="0" applyBorder="0" applyAlignment="0" applyProtection="0">
      <alignment vertical="center"/>
    </xf>
    <xf numFmtId="0" fontId="10" fillId="0" borderId="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97" fillId="38" borderId="2" applyNumberFormat="0" applyBorder="0" applyAlignment="0" applyProtection="0">
      <alignment vertical="center"/>
    </xf>
    <xf numFmtId="0" fontId="30" fillId="50" borderId="0" applyNumberFormat="0" applyBorder="0" applyAlignment="0" applyProtection="0">
      <alignment vertical="center"/>
    </xf>
    <xf numFmtId="0" fontId="91" fillId="47" borderId="0" applyNumberFormat="0" applyBorder="0" applyAlignment="0" applyProtection="0">
      <alignment vertical="center"/>
    </xf>
    <xf numFmtId="0" fontId="114" fillId="0" borderId="35" applyNumberFormat="0" applyFill="0" applyAlignment="0" applyProtection="0">
      <alignment vertical="center"/>
    </xf>
    <xf numFmtId="0" fontId="94" fillId="37" borderId="0" applyNumberFormat="0" applyBorder="0" applyAlignment="0" applyProtection="0">
      <alignment vertical="center"/>
    </xf>
    <xf numFmtId="0" fontId="10" fillId="0" borderId="0">
      <alignment vertical="center"/>
    </xf>
    <xf numFmtId="0" fontId="91" fillId="47" borderId="0" applyNumberFormat="0" applyBorder="0" applyAlignment="0" applyProtection="0">
      <alignment vertical="center"/>
    </xf>
    <xf numFmtId="0" fontId="94" fillId="37" borderId="0" applyNumberFormat="0" applyBorder="0" applyAlignment="0" applyProtection="0">
      <alignment vertical="center"/>
    </xf>
    <xf numFmtId="0" fontId="10" fillId="0" borderId="0">
      <alignment vertical="center"/>
    </xf>
    <xf numFmtId="0" fontId="91" fillId="35" borderId="0" applyNumberFormat="0" applyBorder="0" applyAlignment="0" applyProtection="0">
      <alignment vertical="center"/>
    </xf>
    <xf numFmtId="0" fontId="124" fillId="51" borderId="40">
      <alignment horizontal="left" vertical="center"/>
      <protection locked="0" hidden="1"/>
    </xf>
    <xf numFmtId="0" fontId="91" fillId="35" borderId="0" applyNumberFormat="0" applyBorder="0" applyAlignment="0" applyProtection="0">
      <alignment vertical="center"/>
    </xf>
    <xf numFmtId="0" fontId="124" fillId="51" borderId="40">
      <alignment horizontal="left" vertical="center"/>
      <protection locked="0" hidden="1"/>
    </xf>
    <xf numFmtId="0" fontId="114" fillId="0" borderId="35" applyNumberFormat="0" applyFill="0" applyAlignment="0" applyProtection="0">
      <alignment vertical="center"/>
    </xf>
    <xf numFmtId="0" fontId="91" fillId="35" borderId="0" applyNumberFormat="0" applyBorder="0" applyAlignment="0" applyProtection="0">
      <alignment vertical="center"/>
    </xf>
    <xf numFmtId="183" fontId="10" fillId="0" borderId="0" applyFont="0" applyFill="0" applyBorder="0" applyAlignment="0" applyProtection="0">
      <alignment vertical="center"/>
    </xf>
    <xf numFmtId="0" fontId="105" fillId="0" borderId="36" applyNumberFormat="0" applyFill="0" applyAlignment="0" applyProtection="0">
      <alignment vertical="center"/>
    </xf>
    <xf numFmtId="0" fontId="91" fillId="35" borderId="0" applyNumberFormat="0" applyBorder="0" applyAlignment="0" applyProtection="0">
      <alignment vertical="center"/>
    </xf>
    <xf numFmtId="0" fontId="37" fillId="0" borderId="41" applyNumberFormat="0" applyFill="0" applyAlignment="0" applyProtection="0">
      <alignment vertical="center"/>
    </xf>
    <xf numFmtId="0" fontId="104" fillId="48" borderId="0" applyNumberFormat="0" applyBorder="0" applyAlignment="0" applyProtection="0">
      <alignment vertical="center"/>
    </xf>
    <xf numFmtId="0" fontId="91" fillId="35" borderId="0" applyNumberFormat="0" applyBorder="0" applyAlignment="0" applyProtection="0">
      <alignment vertical="center"/>
    </xf>
    <xf numFmtId="0" fontId="37" fillId="0" borderId="41" applyNumberFormat="0" applyFill="0" applyAlignment="0" applyProtection="0">
      <alignment vertical="center"/>
    </xf>
    <xf numFmtId="0" fontId="104" fillId="48" borderId="0" applyNumberFormat="0" applyBorder="0" applyAlignment="0" applyProtection="0">
      <alignment vertical="center"/>
    </xf>
    <xf numFmtId="0" fontId="91" fillId="35" borderId="0" applyNumberFormat="0" applyBorder="0" applyAlignment="0" applyProtection="0">
      <alignment vertical="center"/>
    </xf>
    <xf numFmtId="0" fontId="37" fillId="0" borderId="28" applyNumberFormat="0" applyFill="0" applyAlignment="0" applyProtection="0">
      <alignment vertical="center"/>
    </xf>
    <xf numFmtId="0" fontId="103" fillId="0" borderId="30" applyNumberFormat="0" applyFill="0" applyAlignment="0" applyProtection="0">
      <alignment vertical="center"/>
    </xf>
    <xf numFmtId="0" fontId="91" fillId="35" borderId="0" applyNumberFormat="0" applyBorder="0" applyAlignment="0" applyProtection="0">
      <alignment vertical="center"/>
    </xf>
    <xf numFmtId="0" fontId="37" fillId="0" borderId="28" applyNumberFormat="0" applyFill="0" applyAlignment="0" applyProtection="0">
      <alignment vertical="center"/>
    </xf>
    <xf numFmtId="9" fontId="10" fillId="0" borderId="0" applyFont="0" applyFill="0" applyBorder="0" applyAlignment="0" applyProtection="0">
      <alignment vertical="center"/>
    </xf>
    <xf numFmtId="0" fontId="103" fillId="0" borderId="30" applyNumberFormat="0" applyFill="0" applyAlignment="0" applyProtection="0">
      <alignment vertical="center"/>
    </xf>
    <xf numFmtId="0" fontId="30" fillId="38" borderId="0" applyNumberFormat="0" applyBorder="0" applyAlignment="0" applyProtection="0">
      <alignment vertical="center"/>
    </xf>
    <xf numFmtId="0" fontId="30" fillId="51" borderId="0" applyNumberFormat="0" applyBorder="0" applyAlignment="0" applyProtection="0">
      <alignment vertical="center"/>
    </xf>
    <xf numFmtId="0" fontId="105" fillId="0" borderId="36" applyNumberFormat="0" applyFill="0" applyAlignment="0" applyProtection="0">
      <alignment vertical="center"/>
    </xf>
    <xf numFmtId="0" fontId="30" fillId="51" borderId="0" applyNumberFormat="0" applyBorder="0" applyAlignment="0" applyProtection="0">
      <alignment vertical="center"/>
    </xf>
    <xf numFmtId="0" fontId="106" fillId="0" borderId="0" applyNumberFormat="0" applyFill="0" applyBorder="0" applyAlignment="0" applyProtection="0">
      <alignment vertical="center"/>
    </xf>
    <xf numFmtId="0" fontId="10" fillId="0" borderId="0">
      <alignment vertical="center"/>
    </xf>
    <xf numFmtId="0" fontId="10" fillId="0" borderId="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41" borderId="0" applyNumberFormat="0" applyBorder="0" applyAlignment="0" applyProtection="0">
      <alignment vertical="center"/>
    </xf>
    <xf numFmtId="0" fontId="103" fillId="0" borderId="30" applyNumberFormat="0" applyFill="0" applyAlignment="0" applyProtection="0">
      <alignment vertical="center"/>
    </xf>
    <xf numFmtId="184" fontId="10" fillId="0" borderId="0" applyFont="0" applyFill="0" applyBorder="0" applyAlignment="0" applyProtection="0">
      <alignment vertical="center"/>
    </xf>
    <xf numFmtId="9" fontId="10" fillId="0" borderId="0" applyFont="0" applyFill="0" applyBorder="0" applyAlignment="0" applyProtection="0">
      <alignment vertical="center"/>
    </xf>
    <xf numFmtId="185" fontId="10" fillId="0" borderId="0" applyFont="0" applyFill="0" applyBorder="0" applyAlignment="0" applyProtection="0">
      <alignment vertical="center"/>
    </xf>
    <xf numFmtId="0" fontId="105" fillId="0" borderId="36" applyNumberFormat="0" applyFill="0" applyAlignment="0" applyProtection="0">
      <alignment vertical="center"/>
    </xf>
    <xf numFmtId="0" fontId="125" fillId="0" borderId="0" applyNumberFormat="0" applyFill="0" applyBorder="0" applyAlignment="0" applyProtection="0">
      <alignment vertical="center"/>
    </xf>
    <xf numFmtId="186" fontId="121" fillId="0" borderId="0">
      <alignment vertical="center"/>
    </xf>
    <xf numFmtId="0" fontId="114" fillId="0" borderId="35" applyNumberFormat="0" applyFill="0" applyAlignment="0" applyProtection="0">
      <alignment vertical="center"/>
    </xf>
    <xf numFmtId="0" fontId="94" fillId="37" borderId="0" applyNumberFormat="0" applyBorder="0" applyAlignment="0" applyProtection="0">
      <alignment vertical="center"/>
    </xf>
    <xf numFmtId="0" fontId="10" fillId="0" borderId="0">
      <alignment vertical="center"/>
    </xf>
    <xf numFmtId="15" fontId="118" fillId="0" borderId="0">
      <alignment vertical="center"/>
    </xf>
    <xf numFmtId="0" fontId="17" fillId="0" borderId="0">
      <alignment vertical="center"/>
    </xf>
    <xf numFmtId="15" fontId="118" fillId="0" borderId="0">
      <alignment vertical="center"/>
    </xf>
    <xf numFmtId="187" fontId="121" fillId="0" borderId="0">
      <alignment vertical="center"/>
    </xf>
    <xf numFmtId="0" fontId="113" fillId="48" borderId="0" applyNumberFormat="0" applyBorder="0" applyAlignment="0" applyProtection="0">
      <alignment vertical="center"/>
    </xf>
    <xf numFmtId="0" fontId="97" fillId="40"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126" fillId="0" borderId="42" applyNumberFormat="0" applyFill="0" applyAlignment="0" applyProtection="0">
      <alignment vertical="center"/>
    </xf>
    <xf numFmtId="0" fontId="117" fillId="0" borderId="38" applyNumberFormat="0" applyAlignment="0" applyProtection="0">
      <alignment horizontal="left" vertical="center"/>
    </xf>
    <xf numFmtId="0" fontId="90" fillId="36" borderId="0" applyNumberFormat="0" applyBorder="0" applyAlignment="0" applyProtection="0">
      <alignment vertical="center"/>
    </xf>
    <xf numFmtId="0" fontId="117" fillId="0" borderId="16">
      <alignment horizontal="left" vertical="center"/>
    </xf>
    <xf numFmtId="0" fontId="117" fillId="0" borderId="16">
      <alignment horizontal="left" vertical="center"/>
    </xf>
    <xf numFmtId="0" fontId="97" fillId="38" borderId="2" applyNumberFormat="0" applyBorder="0" applyAlignment="0" applyProtection="0">
      <alignment vertical="center"/>
    </xf>
    <xf numFmtId="43" fontId="0" fillId="0" borderId="0" applyFont="0" applyFill="0" applyBorder="0" applyAlignment="0" applyProtection="0">
      <alignment vertical="center"/>
    </xf>
    <xf numFmtId="0" fontId="97" fillId="38" borderId="2" applyNumberFormat="0" applyBorder="0" applyAlignment="0" applyProtection="0">
      <alignment vertical="center"/>
    </xf>
    <xf numFmtId="43" fontId="0" fillId="0" borderId="0" applyFont="0" applyFill="0" applyBorder="0" applyAlignment="0" applyProtection="0">
      <alignment vertical="center"/>
    </xf>
    <xf numFmtId="0" fontId="97" fillId="38" borderId="2" applyNumberFormat="0" applyBorder="0" applyAlignment="0" applyProtection="0">
      <alignment vertical="center"/>
    </xf>
    <xf numFmtId="0" fontId="97" fillId="38" borderId="2" applyNumberFormat="0" applyBorder="0" applyAlignment="0" applyProtection="0">
      <alignment vertical="center"/>
    </xf>
    <xf numFmtId="0" fontId="10" fillId="0" borderId="0">
      <alignment vertical="center"/>
    </xf>
    <xf numFmtId="0" fontId="97" fillId="38" borderId="2" applyNumberFormat="0" applyBorder="0" applyAlignment="0" applyProtection="0">
      <alignment vertical="center"/>
    </xf>
    <xf numFmtId="0" fontId="97" fillId="38" borderId="2" applyNumberFormat="0" applyBorder="0" applyAlignment="0" applyProtection="0">
      <alignment vertical="center"/>
    </xf>
    <xf numFmtId="188" fontId="127" fillId="60" borderId="0">
      <alignment vertical="center"/>
    </xf>
    <xf numFmtId="0" fontId="90" fillId="61" borderId="0" applyNumberFormat="0" applyBorder="0" applyAlignment="0" applyProtection="0">
      <alignment vertical="center"/>
    </xf>
    <xf numFmtId="0" fontId="10" fillId="0" borderId="0">
      <alignment vertical="center"/>
    </xf>
    <xf numFmtId="188" fontId="128" fillId="62" borderId="0">
      <alignment vertical="center"/>
    </xf>
    <xf numFmtId="38" fontId="10" fillId="0" borderId="0" applyFont="0" applyFill="0" applyBorder="0" applyAlignment="0" applyProtection="0">
      <alignment vertical="center"/>
    </xf>
    <xf numFmtId="0" fontId="108" fillId="0" borderId="0" applyNumberFormat="0" applyFill="0" applyBorder="0" applyAlignment="0" applyProtection="0">
      <alignment vertical="center"/>
    </xf>
    <xf numFmtId="40" fontId="10" fillId="0" borderId="0" applyFont="0" applyFill="0" applyBorder="0" applyAlignment="0" applyProtection="0">
      <alignment vertical="center"/>
    </xf>
    <xf numFmtId="0" fontId="10" fillId="0" borderId="0">
      <alignment vertical="center"/>
    </xf>
    <xf numFmtId="0" fontId="92" fillId="0" borderId="29" applyNumberFormat="0" applyFill="0" applyProtection="0">
      <alignment horizontal="center" vertical="center"/>
    </xf>
    <xf numFmtId="0" fontId="10" fillId="0" borderId="0">
      <alignment vertical="center"/>
    </xf>
    <xf numFmtId="177" fontId="10" fillId="0" borderId="0" applyFont="0" applyFill="0" applyBorder="0" applyAlignment="0" applyProtection="0">
      <alignment vertical="center"/>
    </xf>
    <xf numFmtId="43" fontId="0" fillId="0" borderId="0" applyFont="0" applyFill="0" applyBorder="0" applyAlignment="0" applyProtection="0">
      <alignment vertical="center"/>
    </xf>
    <xf numFmtId="189" fontId="10" fillId="0" borderId="0" applyFont="0" applyFill="0" applyBorder="0" applyAlignment="0" applyProtection="0">
      <alignment vertical="center"/>
    </xf>
    <xf numFmtId="40" fontId="129" fillId="55" borderId="40">
      <alignment horizontal="centerContinuous" vertical="center"/>
    </xf>
    <xf numFmtId="0" fontId="103" fillId="0" borderId="30" applyNumberFormat="0" applyFill="0" applyAlignment="0" applyProtection="0">
      <alignment vertical="center"/>
    </xf>
    <xf numFmtId="1" fontId="98" fillId="0" borderId="29" applyFill="0" applyProtection="0">
      <alignment horizontal="center" vertical="center"/>
    </xf>
    <xf numFmtId="1" fontId="98" fillId="0" borderId="29" applyFill="0" applyProtection="0">
      <alignment horizontal="center" vertical="center"/>
    </xf>
    <xf numFmtId="40" fontId="129" fillId="55" borderId="40">
      <alignment horizontal="centerContinuous" vertical="center"/>
    </xf>
    <xf numFmtId="37" fontId="130" fillId="0" borderId="0">
      <alignment vertical="center"/>
    </xf>
    <xf numFmtId="0" fontId="106" fillId="0" borderId="31">
      <alignment horizontal="center" vertical="center"/>
    </xf>
    <xf numFmtId="9" fontId="10" fillId="0" borderId="0" applyFont="0" applyFill="0" applyBorder="0" applyAlignment="0" applyProtection="0">
      <alignment vertical="center"/>
    </xf>
    <xf numFmtId="37" fontId="130" fillId="0" borderId="0">
      <alignment vertical="center"/>
    </xf>
    <xf numFmtId="0" fontId="106" fillId="0" borderId="31">
      <alignment horizontal="center" vertical="center"/>
    </xf>
    <xf numFmtId="37" fontId="130" fillId="0" borderId="0">
      <alignment vertical="center"/>
    </xf>
    <xf numFmtId="0" fontId="106" fillId="0" borderId="31">
      <alignment horizontal="center" vertical="center"/>
    </xf>
    <xf numFmtId="0" fontId="0" fillId="0" borderId="0">
      <alignment vertical="center"/>
    </xf>
    <xf numFmtId="37" fontId="130" fillId="0" borderId="0">
      <alignment vertical="center"/>
    </xf>
    <xf numFmtId="0" fontId="106" fillId="0" borderId="31">
      <alignment horizontal="center" vertical="center"/>
    </xf>
    <xf numFmtId="9" fontId="10" fillId="0" borderId="0" applyFont="0" applyFill="0" applyBorder="0" applyAlignment="0" applyProtection="0">
      <alignment vertical="center"/>
    </xf>
    <xf numFmtId="190" fontId="98" fillId="0" borderId="0">
      <alignment vertical="center"/>
    </xf>
    <xf numFmtId="0" fontId="111" fillId="0" borderId="0">
      <alignment vertical="center"/>
    </xf>
    <xf numFmtId="9" fontId="10" fillId="0" borderId="0" applyFont="0" applyFill="0" applyBorder="0" applyAlignment="0" applyProtection="0">
      <alignment vertical="center"/>
    </xf>
    <xf numFmtId="14" fontId="95" fillId="0" borderId="0">
      <alignment horizontal="center" vertical="center" wrapText="1"/>
      <protection locked="0"/>
    </xf>
    <xf numFmtId="3" fontId="10" fillId="0" borderId="0" applyFont="0" applyFill="0" applyBorder="0" applyAlignment="0" applyProtection="0">
      <alignment vertical="center"/>
    </xf>
    <xf numFmtId="0" fontId="10" fillId="0" borderId="0">
      <alignment vertical="center"/>
    </xf>
    <xf numFmtId="0" fontId="120" fillId="51" borderId="34" applyNumberFormat="0" applyAlignment="0" applyProtection="0">
      <alignment vertical="center"/>
    </xf>
    <xf numFmtId="0" fontId="10" fillId="0" borderId="0">
      <alignment vertical="center"/>
    </xf>
    <xf numFmtId="10" fontId="10" fillId="0" borderId="0" applyFont="0" applyFill="0" applyBorder="0" applyAlignment="0" applyProtection="0">
      <alignment vertical="center"/>
    </xf>
    <xf numFmtId="0" fontId="0" fillId="0" borderId="0">
      <alignment vertical="center"/>
    </xf>
    <xf numFmtId="0" fontId="119" fillId="57" borderId="9">
      <alignment vertical="center"/>
      <protection locked="0"/>
    </xf>
    <xf numFmtId="0" fontId="10" fillId="0" borderId="0">
      <alignment vertical="center"/>
    </xf>
    <xf numFmtId="9" fontId="10" fillId="0" borderId="0" applyFont="0" applyFill="0" applyBorder="0" applyAlignment="0" applyProtection="0">
      <alignment vertical="center"/>
    </xf>
    <xf numFmtId="191" fontId="10" fillId="0" borderId="0" applyFont="0" applyFill="0" applyProtection="0">
      <alignment vertical="center"/>
    </xf>
    <xf numFmtId="0" fontId="10" fillId="0" borderId="0">
      <alignment vertical="center"/>
    </xf>
    <xf numFmtId="0" fontId="10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1" fillId="0" borderId="0" applyNumberFormat="0" applyFill="0" applyBorder="0" applyAlignment="0" applyProtection="0">
      <alignment vertical="center"/>
    </xf>
    <xf numFmtId="0" fontId="90" fillId="63"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15" fontId="10" fillId="0" borderId="0" applyFont="0" applyFill="0" applyBorder="0" applyAlignment="0" applyProtection="0">
      <alignment vertical="center"/>
    </xf>
    <xf numFmtId="0" fontId="106" fillId="0" borderId="31">
      <alignment horizontal="center" vertical="center"/>
    </xf>
    <xf numFmtId="0" fontId="98" fillId="0" borderId="11" applyNumberFormat="0" applyFill="0" applyProtection="0">
      <alignment horizontal="right" vertical="center"/>
    </xf>
    <xf numFmtId="15" fontId="10" fillId="0" borderId="0" applyFont="0" applyFill="0" applyBorder="0" applyAlignment="0" applyProtection="0">
      <alignment vertical="center"/>
    </xf>
    <xf numFmtId="0" fontId="98" fillId="0" borderId="11" applyNumberFormat="0" applyFill="0" applyProtection="0">
      <alignment horizontal="right" vertical="center"/>
    </xf>
    <xf numFmtId="4" fontId="1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 fillId="0" borderId="0">
      <alignment vertical="center"/>
    </xf>
    <xf numFmtId="4" fontId="10" fillId="0" borderId="0" applyFont="0" applyFill="0" applyBorder="0" applyAlignment="0" applyProtection="0">
      <alignment vertical="center"/>
    </xf>
    <xf numFmtId="0" fontId="98" fillId="0" borderId="11" applyNumberFormat="0" applyFill="0" applyProtection="0">
      <alignment horizontal="right" vertical="center"/>
    </xf>
    <xf numFmtId="0" fontId="0" fillId="0" borderId="0">
      <alignment vertical="center"/>
    </xf>
    <xf numFmtId="0" fontId="106" fillId="0" borderId="31">
      <alignment horizontal="center" vertical="center"/>
    </xf>
    <xf numFmtId="0" fontId="106" fillId="0" borderId="31">
      <alignment horizontal="center" vertical="center"/>
    </xf>
    <xf numFmtId="0" fontId="0" fillId="0" borderId="0">
      <alignment vertical="center"/>
    </xf>
    <xf numFmtId="0" fontId="106" fillId="0" borderId="31">
      <alignment horizontal="center" vertical="center"/>
    </xf>
    <xf numFmtId="0" fontId="106" fillId="0" borderId="31">
      <alignment horizontal="center" vertical="center"/>
    </xf>
    <xf numFmtId="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59" borderId="0" applyNumberFormat="0" applyFont="0" applyBorder="0" applyAlignment="0" applyProtection="0">
      <alignment vertical="center"/>
    </xf>
    <xf numFmtId="0" fontId="120" fillId="51" borderId="34" applyNumberFormat="0" applyAlignment="0" applyProtection="0">
      <alignment vertical="center"/>
    </xf>
    <xf numFmtId="0" fontId="10" fillId="0" borderId="0">
      <alignment vertical="center"/>
    </xf>
    <xf numFmtId="0" fontId="119" fillId="57" borderId="9">
      <alignment vertical="center"/>
      <protection locked="0"/>
    </xf>
    <xf numFmtId="0" fontId="132" fillId="0" borderId="0">
      <alignment vertical="center"/>
    </xf>
    <xf numFmtId="0" fontId="90" fillId="53" borderId="0" applyNumberFormat="0" applyBorder="0" applyAlignment="0" applyProtection="0">
      <alignment vertical="center"/>
    </xf>
    <xf numFmtId="0" fontId="119" fillId="57" borderId="9">
      <alignment vertical="center"/>
      <protection locked="0"/>
    </xf>
    <xf numFmtId="0" fontId="10" fillId="0" borderId="0">
      <alignment vertical="center"/>
    </xf>
    <xf numFmtId="0" fontId="119" fillId="57" borderId="9">
      <alignment vertical="center"/>
      <protection locked="0"/>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2" fillId="0" borderId="0" applyNumberFormat="0" applyFill="0" applyBorder="0" applyAlignment="0" applyProtection="0">
      <alignment vertical="center"/>
    </xf>
    <xf numFmtId="9" fontId="10" fillId="0" borderId="0" applyFont="0" applyFill="0" applyBorder="0" applyAlignment="0" applyProtection="0">
      <alignment vertical="center"/>
    </xf>
    <xf numFmtId="178" fontId="0" fillId="0" borderId="0" applyFont="0" applyFill="0" applyBorder="0" applyAlignment="0" applyProtection="0">
      <alignment vertical="center"/>
    </xf>
    <xf numFmtId="0" fontId="133"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04" fillId="44"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26" fillId="0" borderId="42"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14" fillId="0" borderId="35"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8" fillId="0" borderId="11" applyNumberFormat="0" applyFill="0" applyProtection="0">
      <alignment horizontal="right" vertical="center"/>
    </xf>
    <xf numFmtId="9" fontId="10" fillId="0" borderId="0" applyFont="0" applyFill="0" applyBorder="0" applyAlignment="0" applyProtection="0">
      <alignment vertical="center"/>
    </xf>
    <xf numFmtId="0" fontId="123" fillId="0" borderId="39"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33" fillId="0" borderId="43"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3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8" fillId="0" borderId="0" applyNumberFormat="0" applyFill="0" applyBorder="0" applyAlignment="0" applyProtection="0">
      <alignment vertical="center"/>
    </xf>
    <xf numFmtId="192" fontId="10" fillId="0" borderId="0" applyFont="0" applyFill="0" applyBorder="0" applyAlignment="0" applyProtection="0">
      <alignment vertical="center"/>
    </xf>
    <xf numFmtId="0" fontId="134" fillId="0" borderId="11" applyNumberFormat="0" applyFill="0" applyProtection="0">
      <alignment horizontal="center" vertical="center"/>
    </xf>
    <xf numFmtId="0" fontId="98" fillId="0" borderId="11" applyNumberFormat="0" applyFill="0" applyProtection="0">
      <alignment horizontal="right" vertical="center"/>
    </xf>
    <xf numFmtId="0" fontId="98" fillId="0" borderId="11" applyNumberFormat="0" applyFill="0" applyProtection="0">
      <alignment horizontal="right" vertical="center"/>
    </xf>
    <xf numFmtId="0" fontId="103" fillId="0" borderId="30" applyNumberFormat="0" applyFill="0" applyAlignment="0" applyProtection="0">
      <alignment vertical="center"/>
    </xf>
    <xf numFmtId="0" fontId="103" fillId="0" borderId="30" applyNumberFormat="0" applyFill="0" applyAlignment="0" applyProtection="0">
      <alignment vertical="center"/>
    </xf>
    <xf numFmtId="0" fontId="114" fillId="0" borderId="35" applyNumberFormat="0" applyFill="0" applyAlignment="0" applyProtection="0">
      <alignment vertical="center"/>
    </xf>
    <xf numFmtId="0" fontId="103" fillId="0" borderId="30" applyNumberFormat="0" applyFill="0" applyAlignment="0" applyProtection="0">
      <alignment vertical="center"/>
    </xf>
    <xf numFmtId="0" fontId="10" fillId="0" borderId="0">
      <alignment vertical="center"/>
    </xf>
    <xf numFmtId="0" fontId="114" fillId="0" borderId="35" applyNumberFormat="0" applyFill="0" applyAlignment="0" applyProtection="0">
      <alignment vertical="center"/>
    </xf>
    <xf numFmtId="0" fontId="10" fillId="0" borderId="0">
      <alignment vertical="center"/>
    </xf>
    <xf numFmtId="0" fontId="114" fillId="0" borderId="35" applyNumberFormat="0" applyFill="0" applyAlignment="0" applyProtection="0">
      <alignment vertical="center"/>
    </xf>
    <xf numFmtId="0" fontId="10" fillId="0" borderId="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94" fillId="37" borderId="0" applyNumberFormat="0" applyBorder="0" applyAlignment="0" applyProtection="0">
      <alignment vertical="center"/>
    </xf>
    <xf numFmtId="0" fontId="105" fillId="0" borderId="36"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0" fillId="0" borderId="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0" fillId="0" borderId="0"/>
    <xf numFmtId="0" fontId="10" fillId="0" borderId="0">
      <alignment vertical="center"/>
    </xf>
    <xf numFmtId="0" fontId="94" fillId="37" borderId="0" applyNumberFormat="0" applyBorder="0" applyAlignment="0" applyProtection="0">
      <alignment vertical="center"/>
    </xf>
    <xf numFmtId="0" fontId="133" fillId="0" borderId="43" applyNumberFormat="0" applyFill="0" applyAlignment="0" applyProtection="0">
      <alignment vertical="center"/>
    </xf>
    <xf numFmtId="0" fontId="94" fillId="37" borderId="0" applyNumberFormat="0" applyBorder="0" applyAlignment="0" applyProtection="0">
      <alignment vertical="center"/>
    </xf>
    <xf numFmtId="0" fontId="105" fillId="0" borderId="36" applyNumberFormat="0" applyFill="0" applyAlignment="0" applyProtection="0">
      <alignment vertical="center"/>
    </xf>
    <xf numFmtId="0" fontId="105" fillId="0" borderId="36" applyNumberFormat="0" applyFill="0" applyAlignment="0" applyProtection="0">
      <alignment vertical="center"/>
    </xf>
    <xf numFmtId="0" fontId="105" fillId="0" borderId="36" applyNumberFormat="0" applyFill="0" applyAlignment="0" applyProtection="0">
      <alignment vertical="center"/>
    </xf>
    <xf numFmtId="0" fontId="105" fillId="0" borderId="36" applyNumberFormat="0" applyFill="0" applyAlignment="0" applyProtection="0">
      <alignment vertical="center"/>
    </xf>
    <xf numFmtId="0" fontId="98" fillId="0" borderId="11" applyNumberFormat="0" applyFill="0" applyProtection="0">
      <alignment horizontal="left" vertical="center"/>
    </xf>
    <xf numFmtId="0" fontId="105" fillId="0" borderId="36" applyNumberFormat="0" applyFill="0" applyAlignment="0" applyProtection="0">
      <alignment vertical="center"/>
    </xf>
    <xf numFmtId="0" fontId="105" fillId="0" borderId="36" applyNumberFormat="0" applyFill="0" applyAlignment="0" applyProtection="0">
      <alignment vertical="center"/>
    </xf>
    <xf numFmtId="0" fontId="105" fillId="0" borderId="36" applyNumberFormat="0" applyFill="0" applyAlignment="0" applyProtection="0">
      <alignment vertical="center"/>
    </xf>
    <xf numFmtId="0" fontId="105" fillId="0" borderId="36" applyNumberFormat="0" applyFill="0" applyAlignment="0" applyProtection="0">
      <alignment vertical="center"/>
    </xf>
    <xf numFmtId="0" fontId="105" fillId="0" borderId="0" applyNumberFormat="0" applyFill="0" applyBorder="0" applyAlignment="0" applyProtection="0">
      <alignment vertical="center"/>
    </xf>
    <xf numFmtId="0" fontId="105" fillId="0" borderId="36" applyNumberFormat="0" applyFill="0" applyAlignment="0" applyProtection="0">
      <alignment vertical="center"/>
    </xf>
    <xf numFmtId="0" fontId="105" fillId="0" borderId="36" applyNumberFormat="0" applyFill="0" applyAlignment="0" applyProtection="0">
      <alignment vertical="center"/>
    </xf>
    <xf numFmtId="0" fontId="116" fillId="0" borderId="2">
      <alignment horizontal="left" vertical="center"/>
    </xf>
    <xf numFmtId="0" fontId="105" fillId="0" borderId="36" applyNumberFormat="0" applyFill="0" applyAlignment="0" applyProtection="0">
      <alignment vertical="center"/>
    </xf>
    <xf numFmtId="0" fontId="105" fillId="0" borderId="36" applyNumberFormat="0" applyFill="0" applyAlignment="0" applyProtection="0">
      <alignment vertical="center"/>
    </xf>
    <xf numFmtId="0" fontId="10" fillId="0" borderId="0">
      <alignment vertical="center"/>
    </xf>
    <xf numFmtId="1" fontId="98" fillId="0" borderId="29" applyFill="0" applyProtection="0">
      <alignment horizontal="center" vertical="center"/>
    </xf>
    <xf numFmtId="0" fontId="105" fillId="0" borderId="36" applyNumberFormat="0" applyFill="0" applyAlignment="0" applyProtection="0">
      <alignment vertical="center"/>
    </xf>
    <xf numFmtId="0" fontId="10" fillId="0" borderId="0">
      <alignment vertical="center"/>
    </xf>
    <xf numFmtId="178" fontId="0" fillId="0" borderId="0" applyFont="0" applyFill="0" applyBorder="0" applyAlignment="0" applyProtection="0">
      <alignment vertical="center"/>
    </xf>
    <xf numFmtId="0" fontId="13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4" fillId="4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120" fillId="51" borderId="34" applyNumberFormat="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34" fillId="0" borderId="11" applyNumberFormat="0" applyFill="0" applyProtection="0">
      <alignment horizontal="center" vertical="center"/>
    </xf>
    <xf numFmtId="0" fontId="10" fillId="0" borderId="0">
      <alignment vertical="center"/>
    </xf>
    <xf numFmtId="0" fontId="134" fillId="0" borderId="11" applyNumberFormat="0" applyFill="0" applyProtection="0">
      <alignment horizontal="center" vertical="center"/>
    </xf>
    <xf numFmtId="0" fontId="94" fillId="42" borderId="0" applyNumberFormat="0" applyBorder="0" applyAlignment="0" applyProtection="0">
      <alignment vertical="center"/>
    </xf>
    <xf numFmtId="0" fontId="134" fillId="0" borderId="11" applyNumberFormat="0" applyFill="0" applyProtection="0">
      <alignment horizontal="center" vertical="center"/>
    </xf>
    <xf numFmtId="0" fontId="134" fillId="0" borderId="11" applyNumberFormat="0" applyFill="0" applyProtection="0">
      <alignment horizontal="center" vertical="center"/>
    </xf>
    <xf numFmtId="0" fontId="104" fillId="44" borderId="0" applyNumberFormat="0" applyBorder="0" applyAlignment="0" applyProtection="0">
      <alignment vertical="center"/>
    </xf>
    <xf numFmtId="0" fontId="134" fillId="0" borderId="11" applyNumberFormat="0" applyFill="0" applyProtection="0">
      <alignment horizontal="center" vertical="center"/>
    </xf>
    <xf numFmtId="0" fontId="134" fillId="0" borderId="11" applyNumberFormat="0" applyFill="0" applyProtection="0">
      <alignment horizontal="center" vertical="center"/>
    </xf>
    <xf numFmtId="0" fontId="134" fillId="0" borderId="11" applyNumberFormat="0" applyFill="0" applyProtection="0">
      <alignment horizontal="center"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92" fillId="0" borderId="29" applyNumberFormat="0" applyFill="0" applyProtection="0">
      <alignment horizontal="center" vertical="center"/>
    </xf>
    <xf numFmtId="0" fontId="10" fillId="0" borderId="0">
      <alignment vertical="center"/>
    </xf>
    <xf numFmtId="0" fontId="92" fillId="0" borderId="29" applyNumberFormat="0" applyFill="0" applyProtection="0">
      <alignment horizontal="center" vertical="center"/>
    </xf>
    <xf numFmtId="0" fontId="10" fillId="0" borderId="0">
      <alignment vertical="center"/>
    </xf>
    <xf numFmtId="0" fontId="10" fillId="0" borderId="0">
      <alignment vertical="center"/>
    </xf>
    <xf numFmtId="0" fontId="92" fillId="0" borderId="29" applyNumberFormat="0" applyFill="0" applyProtection="0">
      <alignment horizontal="center" vertical="center"/>
    </xf>
    <xf numFmtId="0" fontId="10" fillId="0" borderId="0">
      <alignment vertical="center"/>
    </xf>
    <xf numFmtId="0" fontId="92" fillId="0" borderId="29" applyNumberFormat="0" applyFill="0" applyProtection="0">
      <alignment horizontal="center" vertical="center"/>
    </xf>
    <xf numFmtId="0" fontId="10" fillId="0" borderId="0">
      <alignment vertical="center"/>
    </xf>
    <xf numFmtId="0" fontId="92" fillId="0" borderId="29" applyNumberFormat="0" applyFill="0" applyProtection="0">
      <alignment horizontal="center" vertical="center"/>
    </xf>
    <xf numFmtId="0" fontId="10" fillId="0" borderId="0">
      <alignment vertical="center"/>
    </xf>
    <xf numFmtId="0" fontId="102" fillId="0" borderId="0" applyNumberFormat="0" applyFill="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2" fillId="0" borderId="0" applyNumberFormat="0" applyFill="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15" fillId="0" borderId="0" applyNumberFormat="0" applyFill="0" applyBorder="0" applyAlignment="0" applyProtection="0">
      <alignment vertical="center"/>
    </xf>
    <xf numFmtId="0" fontId="104" fillId="44" borderId="0" applyNumberFormat="0" applyBorder="0" applyAlignment="0" applyProtection="0">
      <alignment vertical="center"/>
    </xf>
    <xf numFmtId="0" fontId="104" fillId="48"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13" fillId="48"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 fillId="0" borderId="0">
      <alignment vertical="center"/>
    </xf>
    <xf numFmtId="0" fontId="113" fillId="48" borderId="0" applyNumberFormat="0" applyBorder="0" applyAlignment="0" applyProtection="0">
      <alignment vertical="center"/>
    </xf>
    <xf numFmtId="0" fontId="113" fillId="48" borderId="0" applyNumberFormat="0" applyBorder="0" applyAlignment="0" applyProtection="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10" fillId="0" borderId="0">
      <alignment vertical="center"/>
    </xf>
    <xf numFmtId="0" fontId="113" fillId="44" borderId="0" applyNumberFormat="0" applyBorder="0" applyAlignment="0" applyProtection="0">
      <alignment vertical="center"/>
    </xf>
    <xf numFmtId="0" fontId="113" fillId="44" borderId="0" applyNumberFormat="0" applyBorder="0" applyAlignment="0" applyProtection="0">
      <alignment vertical="center"/>
    </xf>
    <xf numFmtId="0" fontId="113" fillId="44" borderId="0" applyNumberFormat="0" applyBorder="0" applyAlignment="0" applyProtection="0">
      <alignment vertical="center"/>
    </xf>
    <xf numFmtId="0" fontId="113" fillId="44" borderId="0" applyNumberFormat="0" applyBorder="0" applyAlignment="0" applyProtection="0">
      <alignment vertical="center"/>
    </xf>
    <xf numFmtId="0" fontId="0" fillId="0" borderId="0">
      <alignment vertical="center"/>
    </xf>
    <xf numFmtId="0" fontId="113" fillId="44" borderId="0" applyNumberFormat="0" applyBorder="0" applyAlignment="0" applyProtection="0">
      <alignment vertical="center"/>
    </xf>
    <xf numFmtId="0" fontId="113" fillId="44" borderId="0" applyNumberFormat="0" applyBorder="0" applyAlignment="0" applyProtection="0">
      <alignment vertical="center"/>
    </xf>
    <xf numFmtId="0" fontId="96" fillId="39" borderId="0" applyNumberFormat="0" applyBorder="0" applyAlignment="0" applyProtection="0">
      <alignment vertical="center"/>
    </xf>
    <xf numFmtId="0" fontId="113" fillId="44" borderId="0" applyNumberFormat="0" applyBorder="0" applyAlignment="0" applyProtection="0">
      <alignment vertical="center"/>
    </xf>
    <xf numFmtId="0" fontId="99" fillId="44" borderId="0" applyNumberFormat="0" applyBorder="0" applyAlignment="0" applyProtection="0">
      <alignment vertical="center"/>
    </xf>
    <xf numFmtId="0" fontId="10" fillId="0" borderId="0">
      <alignment vertical="center"/>
    </xf>
    <xf numFmtId="0" fontId="104" fillId="48" borderId="0" applyNumberFormat="0" applyBorder="0" applyAlignment="0" applyProtection="0">
      <alignment vertical="center"/>
    </xf>
    <xf numFmtId="0" fontId="120" fillId="51" borderId="34" applyNumberFormat="0" applyAlignment="0" applyProtection="0">
      <alignment vertical="center"/>
    </xf>
    <xf numFmtId="0" fontId="10" fillId="0" borderId="0">
      <alignment vertical="center"/>
    </xf>
    <xf numFmtId="0" fontId="8" fillId="0" borderId="0">
      <alignment vertical="center"/>
    </xf>
    <xf numFmtId="0" fontId="118" fillId="0" borderId="0">
      <alignment vertical="center"/>
    </xf>
    <xf numFmtId="0" fontId="104" fillId="48" borderId="0" applyNumberFormat="0" applyBorder="0" applyAlignment="0" applyProtection="0">
      <alignment vertical="center"/>
    </xf>
    <xf numFmtId="0" fontId="120" fillId="51" borderId="34" applyNumberFormat="0" applyAlignment="0" applyProtection="0">
      <alignment vertical="center"/>
    </xf>
    <xf numFmtId="0" fontId="10" fillId="0" borderId="0">
      <alignment vertical="center"/>
    </xf>
    <xf numFmtId="0" fontId="104" fillId="48" borderId="0" applyNumberFormat="0" applyBorder="0" applyAlignment="0" applyProtection="0">
      <alignment vertical="center"/>
    </xf>
    <xf numFmtId="0" fontId="8" fillId="0" borderId="0">
      <alignment vertical="center"/>
    </xf>
    <xf numFmtId="0" fontId="104" fillId="48" borderId="0" applyNumberFormat="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7" fillId="0" borderId="28"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94" fillId="37" borderId="0" applyNumberFormat="0" applyBorder="0" applyAlignment="0" applyProtection="0">
      <alignment vertical="center"/>
    </xf>
    <xf numFmtId="0" fontId="10" fillId="0" borderId="0">
      <alignment vertical="center"/>
    </xf>
    <xf numFmtId="0" fontId="10" fillId="0" borderId="0">
      <alignment vertical="center"/>
    </xf>
    <xf numFmtId="0" fontId="109" fillId="43" borderId="33" applyNumberFormat="0" applyAlignment="0" applyProtection="0">
      <alignment vertical="center"/>
    </xf>
    <xf numFmtId="0" fontId="0" fillId="0" borderId="0">
      <alignment vertical="center"/>
    </xf>
    <xf numFmtId="0" fontId="0" fillId="0" borderId="0">
      <alignment vertical="center"/>
    </xf>
    <xf numFmtId="0" fontId="0" fillId="38" borderId="37" applyNumberFormat="0" applyFont="0" applyAlignment="0" applyProtection="0">
      <alignment vertical="center"/>
    </xf>
    <xf numFmtId="0" fontId="0" fillId="0" borderId="0">
      <alignment vertical="center"/>
    </xf>
    <xf numFmtId="0" fontId="10" fillId="0" borderId="0">
      <alignment vertical="center"/>
    </xf>
    <xf numFmtId="0" fontId="136" fillId="0" borderId="0" applyNumberFormat="0" applyFill="0" applyBorder="0" applyAlignment="0" applyProtection="0">
      <alignment vertical="center"/>
    </xf>
    <xf numFmtId="0" fontId="10" fillId="0" borderId="0">
      <alignment vertical="center"/>
    </xf>
    <xf numFmtId="0" fontId="10" fillId="0" borderId="0">
      <alignment vertical="center"/>
    </xf>
    <xf numFmtId="0" fontId="0" fillId="38" borderId="37" applyNumberFormat="0" applyFont="0" applyAlignment="0" applyProtection="0">
      <alignment vertical="center"/>
    </xf>
    <xf numFmtId="0" fontId="0" fillId="0" borderId="0">
      <alignment vertical="center"/>
    </xf>
    <xf numFmtId="0" fontId="10" fillId="0" borderId="0">
      <alignment vertical="center"/>
    </xf>
    <xf numFmtId="0" fontId="10" fillId="0" borderId="0"/>
    <xf numFmtId="0" fontId="10" fillId="0" borderId="0">
      <alignment vertical="center"/>
    </xf>
    <xf numFmtId="0" fontId="0" fillId="38" borderId="37" applyNumberFormat="0" applyFont="0" applyAlignment="0" applyProtection="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6" fillId="39" borderId="0" applyNumberFormat="0" applyBorder="0" applyAlignment="0" applyProtection="0">
      <alignment vertical="center"/>
    </xf>
    <xf numFmtId="0" fontId="90" fillId="61" borderId="0" applyNumberFormat="0" applyBorder="0" applyAlignment="0" applyProtection="0">
      <alignment vertical="center"/>
    </xf>
    <xf numFmtId="0" fontId="10" fillId="0" borderId="0">
      <alignment vertical="center"/>
    </xf>
    <xf numFmtId="0" fontId="10" fillId="0" borderId="0">
      <alignment vertical="center"/>
    </xf>
    <xf numFmtId="0" fontId="96" fillId="3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0" fillId="5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 fontId="98" fillId="0" borderId="29" applyFill="0" applyProtection="0">
      <alignment horizontal="center" vertical="center"/>
    </xf>
    <xf numFmtId="0" fontId="10" fillId="0" borderId="0">
      <alignment vertical="center"/>
    </xf>
    <xf numFmtId="1" fontId="98" fillId="0" borderId="29" applyFill="0" applyProtection="0">
      <alignment horizontal="center"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7" fillId="40" borderId="32"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20" fillId="51" borderId="34" applyNumberFormat="0" applyAlignment="0" applyProtection="0">
      <alignment vertical="center"/>
    </xf>
    <xf numFmtId="0" fontId="100" fillId="37" borderId="0" applyNumberFormat="0" applyBorder="0" applyAlignment="0" applyProtection="0">
      <alignment vertical="center"/>
    </xf>
    <xf numFmtId="0" fontId="10" fillId="0" borderId="0">
      <alignment vertical="center"/>
    </xf>
    <xf numFmtId="0" fontId="10" fillId="0" borderId="0">
      <alignment vertical="center"/>
    </xf>
    <xf numFmtId="0" fontId="109" fillId="43" borderId="33" applyNumberFormat="0" applyAlignment="0" applyProtection="0">
      <alignment vertical="center"/>
    </xf>
    <xf numFmtId="0" fontId="10" fillId="0" borderId="0">
      <alignment vertical="center"/>
    </xf>
    <xf numFmtId="0" fontId="10" fillId="0" borderId="0">
      <alignment vertical="center"/>
    </xf>
    <xf numFmtId="0" fontId="107" fillId="40" borderId="32" applyNumberFormat="0" applyAlignment="0" applyProtection="0">
      <alignment vertical="center"/>
    </xf>
    <xf numFmtId="0" fontId="109" fillId="43" borderId="33" applyNumberFormat="0" applyAlignment="0" applyProtection="0">
      <alignment vertical="center"/>
    </xf>
    <xf numFmtId="0" fontId="10" fillId="0" borderId="0">
      <alignment vertical="center"/>
    </xf>
    <xf numFmtId="0" fontId="10" fillId="0" borderId="0">
      <alignment vertical="center"/>
    </xf>
    <xf numFmtId="178" fontId="0" fillId="0" borderId="0" applyFont="0" applyFill="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9" fillId="43" borderId="3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0" fillId="51"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7" fillId="40" borderId="32" applyNumberFormat="0" applyAlignment="0" applyProtection="0">
      <alignment vertical="center"/>
    </xf>
    <xf numFmtId="0" fontId="10" fillId="0" borderId="0">
      <alignment vertical="center"/>
    </xf>
    <xf numFmtId="0" fontId="107" fillId="40" borderId="32" applyNumberFormat="0" applyAlignment="0" applyProtection="0">
      <alignment vertical="center"/>
    </xf>
    <xf numFmtId="0" fontId="10" fillId="0" borderId="0">
      <alignment vertical="center"/>
    </xf>
    <xf numFmtId="0" fontId="96" fillId="39" borderId="0" applyNumberFormat="0" applyBorder="0" applyAlignment="0" applyProtection="0">
      <alignment vertical="center"/>
    </xf>
    <xf numFmtId="0" fontId="0" fillId="0" borderId="0">
      <alignment vertical="center"/>
    </xf>
    <xf numFmtId="0" fontId="96" fillId="39" borderId="0" applyNumberFormat="0" applyBorder="0" applyAlignment="0" applyProtection="0">
      <alignment vertical="center"/>
    </xf>
    <xf numFmtId="0" fontId="0" fillId="0" borderId="0">
      <alignment vertical="center"/>
    </xf>
    <xf numFmtId="0" fontId="96" fillId="3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2" fillId="64" borderId="0" applyNumberFormat="0" applyBorder="0" applyAlignment="0" applyProtection="0">
      <alignment vertical="center"/>
    </xf>
    <xf numFmtId="0" fontId="10" fillId="0" borderId="0">
      <alignment vertical="center"/>
    </xf>
    <xf numFmtId="0" fontId="10" fillId="0" borderId="0">
      <alignment vertical="center"/>
    </xf>
    <xf numFmtId="0" fontId="109" fillId="43" borderId="3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8" fillId="0" borderId="0">
      <alignment vertical="center"/>
    </xf>
    <xf numFmtId="0" fontId="10" fillId="0" borderId="0">
      <alignment vertical="center"/>
    </xf>
    <xf numFmtId="0" fontId="10" fillId="0" borderId="0">
      <alignment vertical="center"/>
    </xf>
    <xf numFmtId="0" fontId="107" fillId="40" borderId="32"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89" fillId="0" borderId="27" applyNumberFormat="0" applyFill="0" applyAlignment="0" applyProtection="0">
      <alignment vertical="center"/>
    </xf>
    <xf numFmtId="0" fontId="0" fillId="0" borderId="0">
      <alignment vertical="center"/>
    </xf>
    <xf numFmtId="0" fontId="94" fillId="42" borderId="0" applyNumberFormat="0" applyBorder="0" applyAlignment="0" applyProtection="0">
      <alignment vertical="center"/>
    </xf>
    <xf numFmtId="0" fontId="0" fillId="0" borderId="0">
      <alignment vertical="center"/>
    </xf>
    <xf numFmtId="0" fontId="8" fillId="0" borderId="0" applyAlignment="0"/>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0" fillId="0" borderId="0">
      <alignment vertical="center"/>
    </xf>
    <xf numFmtId="0" fontId="0" fillId="0" borderId="0">
      <alignment vertical="center"/>
    </xf>
    <xf numFmtId="0" fontId="116" fillId="0" borderId="2">
      <alignment horizontal="left" vertical="center"/>
    </xf>
    <xf numFmtId="0" fontId="0" fillId="38" borderId="37" applyNumberFormat="0" applyFont="0" applyAlignment="0" applyProtection="0">
      <alignment vertical="center"/>
    </xf>
    <xf numFmtId="0" fontId="116" fillId="0" borderId="2">
      <alignment horizontal="left" vertical="center"/>
    </xf>
    <xf numFmtId="0" fontId="116" fillId="0" borderId="2">
      <alignment horizontal="left" vertical="center"/>
    </xf>
    <xf numFmtId="0" fontId="0" fillId="38" borderId="37" applyNumberFormat="0" applyFont="0" applyAlignment="0" applyProtection="0">
      <alignment vertical="center"/>
    </xf>
    <xf numFmtId="0" fontId="116" fillId="0" borderId="2">
      <alignment horizontal="left" vertical="center"/>
    </xf>
    <xf numFmtId="0" fontId="116" fillId="0" borderId="2">
      <alignment horizontal="lef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10" fillId="40" borderId="34" applyNumberFormat="0" applyAlignment="0" applyProtection="0">
      <alignment vertical="center"/>
    </xf>
    <xf numFmtId="0" fontId="10" fillId="0" borderId="0">
      <alignment vertical="center"/>
    </xf>
    <xf numFmtId="1" fontId="98" fillId="0" borderId="29" applyFill="0" applyProtection="0">
      <alignment horizontal="center" vertical="center"/>
    </xf>
    <xf numFmtId="0" fontId="10" fillId="0" borderId="0">
      <alignment vertical="center"/>
    </xf>
    <xf numFmtId="0" fontId="110" fillId="40" borderId="34" applyNumberFormat="0" applyAlignment="0" applyProtection="0">
      <alignment vertical="center"/>
    </xf>
    <xf numFmtId="0" fontId="10" fillId="0" borderId="0">
      <alignment vertical="center"/>
    </xf>
    <xf numFmtId="0" fontId="112"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8" fillId="0" borderId="11" applyNumberFormat="0" applyFill="0" applyProtection="0">
      <alignment horizontal="left" vertical="center"/>
    </xf>
    <xf numFmtId="0" fontId="100" fillId="37" borderId="0" applyNumberFormat="0" applyBorder="0" applyAlignment="0" applyProtection="0">
      <alignment vertical="center"/>
    </xf>
    <xf numFmtId="0" fontId="100" fillId="42" borderId="0" applyNumberFormat="0" applyBorder="0" applyAlignment="0" applyProtection="0">
      <alignment vertical="center"/>
    </xf>
    <xf numFmtId="0" fontId="100" fillId="42" borderId="0" applyNumberFormat="0" applyBorder="0" applyAlignment="0" applyProtection="0">
      <alignment vertical="center"/>
    </xf>
    <xf numFmtId="0" fontId="100"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102" fillId="0" borderId="0" applyNumberFormat="0" applyFill="0" applyBorder="0" applyAlignment="0" applyProtection="0">
      <alignment vertical="center"/>
    </xf>
    <xf numFmtId="0" fontId="94" fillId="42" borderId="0" applyNumberFormat="0" applyBorder="0" applyAlignment="0" applyProtection="0">
      <alignment vertical="center"/>
    </xf>
    <xf numFmtId="0" fontId="102" fillId="0" borderId="0" applyNumberFormat="0" applyFill="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100" fillId="37" borderId="0" applyNumberFormat="0" applyBorder="0" applyAlignment="0" applyProtection="0">
      <alignment vertical="center"/>
    </xf>
    <xf numFmtId="0" fontId="100" fillId="37" borderId="0" applyNumberFormat="0" applyBorder="0" applyAlignment="0" applyProtection="0">
      <alignment vertical="center"/>
    </xf>
    <xf numFmtId="0" fontId="100" fillId="37" borderId="0" applyNumberFormat="0" applyBorder="0" applyAlignment="0" applyProtection="0">
      <alignment vertical="center"/>
    </xf>
    <xf numFmtId="0" fontId="100" fillId="37" borderId="0" applyNumberFormat="0" applyBorder="0" applyAlignment="0" applyProtection="0">
      <alignment vertical="center"/>
    </xf>
    <xf numFmtId="0" fontId="100" fillId="37" borderId="0" applyNumberFormat="0" applyBorder="0" applyAlignment="0" applyProtection="0">
      <alignment vertical="center"/>
    </xf>
    <xf numFmtId="0" fontId="100" fillId="37"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115" fillId="0" borderId="0" applyNumberFormat="0" applyFill="0" applyBorder="0" applyAlignment="0" applyProtection="0">
      <alignment vertical="center"/>
    </xf>
    <xf numFmtId="0" fontId="37" fillId="0" borderId="41" applyNumberFormat="0" applyFill="0" applyAlignment="0" applyProtection="0">
      <alignment vertical="center"/>
    </xf>
    <xf numFmtId="0" fontId="37" fillId="0" borderId="28" applyNumberFormat="0" applyFill="0" applyAlignment="0" applyProtection="0">
      <alignment vertical="center"/>
    </xf>
    <xf numFmtId="0" fontId="109" fillId="43" borderId="33" applyNumberFormat="0" applyAlignment="0" applyProtection="0">
      <alignment vertical="center"/>
    </xf>
    <xf numFmtId="0" fontId="37" fillId="0" borderId="28" applyNumberFormat="0" applyFill="0" applyAlignment="0" applyProtection="0">
      <alignment vertical="center"/>
    </xf>
    <xf numFmtId="0" fontId="109" fillId="43" borderId="33" applyNumberFormat="0" applyAlignment="0" applyProtection="0">
      <alignment vertical="center"/>
    </xf>
    <xf numFmtId="0" fontId="37" fillId="0" borderId="28" applyNumberFormat="0" applyFill="0" applyAlignment="0" applyProtection="0">
      <alignment vertical="center"/>
    </xf>
    <xf numFmtId="0" fontId="109" fillId="43" borderId="33" applyNumberFormat="0" applyAlignment="0" applyProtection="0">
      <alignment vertical="center"/>
    </xf>
    <xf numFmtId="0" fontId="37" fillId="0" borderId="28" applyNumberFormat="0" applyFill="0" applyAlignment="0" applyProtection="0">
      <alignment vertical="center"/>
    </xf>
    <xf numFmtId="0" fontId="109" fillId="43" borderId="33" applyNumberFormat="0" applyAlignment="0" applyProtection="0">
      <alignment vertical="center"/>
    </xf>
    <xf numFmtId="0" fontId="37" fillId="0" borderId="41" applyNumberFormat="0" applyFill="0" applyAlignment="0" applyProtection="0">
      <alignment vertical="center"/>
    </xf>
    <xf numFmtId="0" fontId="109" fillId="43" borderId="33" applyNumberFormat="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115"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115"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4" fontId="0" fillId="0" borderId="0" applyFon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10" fillId="40" borderId="34"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9" fillId="43" borderId="3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92" fillId="0" borderId="29" applyNumberFormat="0" applyFill="0" applyProtection="0">
      <alignment horizontal="left" vertical="center"/>
    </xf>
    <xf numFmtId="0" fontId="92" fillId="0" borderId="29" applyNumberFormat="0" applyFill="0" applyProtection="0">
      <alignment horizontal="left" vertical="center"/>
    </xf>
    <xf numFmtId="0" fontId="92" fillId="0" borderId="29" applyNumberFormat="0" applyFill="0" applyProtection="0">
      <alignment horizontal="left" vertical="center"/>
    </xf>
    <xf numFmtId="0" fontId="92" fillId="0" borderId="29" applyNumberFormat="0" applyFill="0" applyProtection="0">
      <alignment horizontal="left" vertical="center"/>
    </xf>
    <xf numFmtId="0" fontId="92" fillId="0" borderId="29" applyNumberFormat="0" applyFill="0" applyProtection="0">
      <alignment horizontal="left" vertical="center"/>
    </xf>
    <xf numFmtId="0" fontId="92" fillId="0" borderId="29" applyNumberFormat="0" applyFill="0" applyProtection="0">
      <alignment horizontal="left" vertical="center"/>
    </xf>
    <xf numFmtId="0" fontId="92" fillId="0" borderId="29" applyNumberFormat="0" applyFill="0" applyProtection="0">
      <alignment horizontal="lef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118" fillId="0" borderId="0">
      <alignment vertical="center"/>
    </xf>
    <xf numFmtId="0" fontId="120" fillId="51" borderId="34"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0" fillId="63" borderId="0" applyNumberFormat="0" applyBorder="0" applyAlignment="0" applyProtection="0">
      <alignment vertical="center"/>
    </xf>
    <xf numFmtId="0" fontId="122" fillId="65" borderId="0" applyNumberFormat="0" applyBorder="0" applyAlignment="0" applyProtection="0">
      <alignment vertical="center"/>
    </xf>
    <xf numFmtId="0" fontId="122" fillId="65" borderId="0" applyNumberFormat="0" applyBorder="0" applyAlignment="0" applyProtection="0">
      <alignment vertical="center"/>
    </xf>
    <xf numFmtId="0" fontId="122" fillId="58" borderId="0" applyNumberFormat="0" applyBorder="0" applyAlignment="0" applyProtection="0">
      <alignment vertical="center"/>
    </xf>
    <xf numFmtId="0" fontId="122" fillId="64"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66" borderId="0" applyNumberFormat="0" applyBorder="0" applyAlignment="0" applyProtection="0">
      <alignment vertical="center"/>
    </xf>
    <xf numFmtId="0" fontId="90" fillId="35" borderId="0" applyNumberFormat="0" applyBorder="0" applyAlignment="0" applyProtection="0">
      <alignment vertical="center"/>
    </xf>
    <xf numFmtId="0" fontId="90" fillId="66"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34" borderId="0" applyNumberFormat="0" applyBorder="0" applyAlignment="0" applyProtection="0">
      <alignment vertical="center"/>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0" fontId="96" fillId="39" borderId="0" applyNumberFormat="0" applyBorder="0" applyAlignment="0" applyProtection="0">
      <alignment vertical="center"/>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0" fontId="96" fillId="39" borderId="0" applyNumberFormat="0" applyBorder="0" applyAlignment="0" applyProtection="0">
      <alignment vertical="center"/>
    </xf>
    <xf numFmtId="0" fontId="90" fillId="63" borderId="0" applyNumberFormat="0" applyBorder="0" applyAlignment="0" applyProtection="0">
      <alignment vertical="center"/>
    </xf>
    <xf numFmtId="0" fontId="90" fillId="63" borderId="0" applyNumberFormat="0" applyBorder="0" applyAlignment="0" applyProtection="0">
      <alignment vertical="center"/>
    </xf>
    <xf numFmtId="0" fontId="90" fillId="36"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67" borderId="0" applyNumberFormat="0" applyBorder="0" applyAlignment="0" applyProtection="0">
      <alignment vertical="center"/>
    </xf>
    <xf numFmtId="0" fontId="90" fillId="67" borderId="0" applyNumberFormat="0" applyBorder="0" applyAlignment="0" applyProtection="0">
      <alignment vertical="center"/>
    </xf>
    <xf numFmtId="176" fontId="98" fillId="0" borderId="29" applyFill="0" applyProtection="0">
      <alignment horizontal="right" vertical="center"/>
    </xf>
    <xf numFmtId="176" fontId="98" fillId="0" borderId="29" applyFill="0" applyProtection="0">
      <alignment horizontal="right" vertical="center"/>
    </xf>
    <xf numFmtId="176" fontId="98" fillId="0" borderId="29" applyFill="0" applyProtection="0">
      <alignment horizontal="right" vertical="center"/>
    </xf>
    <xf numFmtId="176" fontId="98" fillId="0" borderId="29" applyFill="0" applyProtection="0">
      <alignment horizontal="right" vertical="center"/>
    </xf>
    <xf numFmtId="0" fontId="98" fillId="0" borderId="11" applyNumberFormat="0" applyFill="0" applyProtection="0">
      <alignment horizontal="left" vertical="center"/>
    </xf>
    <xf numFmtId="0" fontId="98" fillId="0" borderId="11" applyNumberFormat="0" applyFill="0" applyProtection="0">
      <alignment horizontal="left" vertical="center"/>
    </xf>
    <xf numFmtId="0" fontId="98" fillId="0" borderId="11" applyNumberFormat="0" applyFill="0" applyProtection="0">
      <alignment horizontal="left" vertical="center"/>
    </xf>
    <xf numFmtId="0" fontId="98" fillId="0" borderId="11" applyNumberFormat="0" applyFill="0" applyProtection="0">
      <alignment horizontal="lef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41" fontId="0" fillId="0" borderId="0" applyFont="0" applyFill="0" applyBorder="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07" fillId="40" borderId="32" applyNumberFormat="0" applyAlignment="0" applyProtection="0">
      <alignment vertical="center"/>
    </xf>
    <xf numFmtId="0" fontId="120" fillId="51" borderId="34" applyNumberFormat="0" applyAlignment="0" applyProtection="0">
      <alignment vertical="center"/>
    </xf>
    <xf numFmtId="0" fontId="120" fillId="51" borderId="34" applyNumberFormat="0" applyAlignment="0" applyProtection="0">
      <alignment vertical="center"/>
    </xf>
    <xf numFmtId="0" fontId="120" fillId="51" borderId="34" applyNumberFormat="0" applyAlignment="0" applyProtection="0">
      <alignment vertical="center"/>
    </xf>
    <xf numFmtId="0" fontId="120" fillId="51" borderId="34" applyNumberFormat="0" applyAlignment="0" applyProtection="0">
      <alignment vertical="center"/>
    </xf>
    <xf numFmtId="0" fontId="120" fillId="51" borderId="34" applyNumberFormat="0" applyAlignment="0" applyProtection="0">
      <alignment vertical="center"/>
    </xf>
    <xf numFmtId="0" fontId="120" fillId="51" borderId="34" applyNumberFormat="0" applyAlignment="0" applyProtection="0">
      <alignment vertical="center"/>
    </xf>
    <xf numFmtId="0" fontId="120" fillId="51" borderId="34" applyNumberFormat="0" applyAlignment="0" applyProtection="0">
      <alignment vertical="center"/>
    </xf>
    <xf numFmtId="0" fontId="120" fillId="51" borderId="34" applyNumberFormat="0" applyAlignment="0" applyProtection="0">
      <alignment vertical="center"/>
    </xf>
    <xf numFmtId="1" fontId="98" fillId="0" borderId="29" applyFill="0" applyProtection="0">
      <alignment horizontal="center" vertical="center"/>
    </xf>
    <xf numFmtId="1" fontId="98" fillId="0" borderId="29" applyFill="0" applyProtection="0">
      <alignment horizontal="center" vertical="center"/>
    </xf>
    <xf numFmtId="0" fontId="140" fillId="0" borderId="0">
      <alignment vertical="center"/>
    </xf>
    <xf numFmtId="0" fontId="111" fillId="0" borderId="0">
      <alignment vertical="center"/>
    </xf>
    <xf numFmtId="43" fontId="0" fillId="0" borderId="0" applyFont="0" applyFill="0" applyBorder="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141" fillId="0" borderId="0">
      <alignment vertical="top"/>
      <protection locked="0"/>
    </xf>
    <xf numFmtId="0" fontId="10" fillId="0" borderId="0">
      <alignment vertical="center"/>
    </xf>
  </cellStyleXfs>
  <cellXfs count="554">
    <xf numFmtId="0" fontId="0" fillId="0" borderId="0" xfId="0" applyAlignment="1"/>
    <xf numFmtId="0" fontId="0" fillId="0" borderId="0" xfId="0" applyAlignment="1">
      <alignment horizontal="left"/>
    </xf>
    <xf numFmtId="0" fontId="1" fillId="0" borderId="0" xfId="1334" applyFont="1" applyFill="1" applyBorder="1" applyAlignment="1">
      <alignment horizontal="center" vertical="center"/>
    </xf>
    <xf numFmtId="0" fontId="1" fillId="0" borderId="0" xfId="1334" applyFont="1" applyFill="1" applyBorder="1" applyAlignment="1">
      <alignment horizontal="left" vertical="center" wrapText="1"/>
    </xf>
    <xf numFmtId="0" fontId="2" fillId="0" borderId="1" xfId="1334"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2" xfId="904" applyFont="1" applyBorder="1" applyAlignment="1">
      <alignment horizontal="left" vertical="center"/>
    </xf>
    <xf numFmtId="0" fontId="0" fillId="0" borderId="2" xfId="0" applyFill="1" applyBorder="1" applyAlignment="1">
      <alignment horizontal="left" vertical="center"/>
    </xf>
    <xf numFmtId="0" fontId="0" fillId="0" borderId="2" xfId="658" applyFont="1" applyBorder="1" applyAlignment="1">
      <alignment horizontal="left" vertical="center" shrinkToFit="1"/>
    </xf>
    <xf numFmtId="0" fontId="4" fillId="0" borderId="2" xfId="904" applyFont="1" applyBorder="1" applyAlignment="1">
      <alignment horizontal="left" vertical="center"/>
    </xf>
    <xf numFmtId="0" fontId="4" fillId="0" borderId="2" xfId="904" applyFont="1" applyBorder="1" applyAlignment="1">
      <alignment horizontal="left" vertical="center" wrapText="1"/>
    </xf>
    <xf numFmtId="0" fontId="5" fillId="0" borderId="0" xfId="0" applyFont="1" applyFill="1" applyBorder="1" applyAlignment="1">
      <alignment vertical="center"/>
    </xf>
    <xf numFmtId="0" fontId="1" fillId="0" borderId="0" xfId="555" applyFont="1" applyFill="1" applyBorder="1" applyAlignment="1">
      <alignment horizontal="center" vertical="center"/>
    </xf>
    <xf numFmtId="0" fontId="2" fillId="0" borderId="2" xfId="555" applyFont="1" applyFill="1" applyBorder="1" applyAlignment="1">
      <alignment horizontal="center" vertical="center"/>
    </xf>
    <xf numFmtId="0" fontId="3" fillId="0" borderId="2" xfId="0" applyFont="1" applyFill="1" applyBorder="1" applyAlignment="1">
      <alignment horizontal="center" vertical="center"/>
    </xf>
    <xf numFmtId="0" fontId="6" fillId="0" borderId="2" xfId="555" applyFont="1" applyFill="1" applyBorder="1" applyAlignment="1">
      <alignment horizontal="center" vertical="center"/>
    </xf>
    <xf numFmtId="0" fontId="7"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2" xfId="555" applyFont="1" applyFill="1" applyBorder="1" applyAlignment="1">
      <alignment horizontal="left" vertical="center" wrapText="1"/>
    </xf>
    <xf numFmtId="0" fontId="5" fillId="0" borderId="2" xfId="0" applyFont="1" applyFill="1" applyBorder="1" applyAlignment="1">
      <alignment vertical="center"/>
    </xf>
    <xf numFmtId="0" fontId="8" fillId="0" borderId="0" xfId="287" applyFont="1" applyFill="1" applyBorder="1" applyAlignment="1">
      <alignment vertical="center"/>
    </xf>
    <xf numFmtId="0" fontId="9" fillId="0" borderId="0" xfId="287" applyFont="1" applyFill="1" applyBorder="1" applyAlignment="1">
      <alignment vertical="center"/>
    </xf>
    <xf numFmtId="0" fontId="10" fillId="0" borderId="0" xfId="0" applyFont="1" applyFill="1" applyBorder="1" applyAlignment="1">
      <alignment vertical="center"/>
    </xf>
    <xf numFmtId="0" fontId="8" fillId="0" borderId="0" xfId="287" applyFont="1" applyFill="1" applyBorder="1" applyAlignment="1">
      <alignment horizontal="center" vertical="center"/>
    </xf>
    <xf numFmtId="0" fontId="11"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0" fillId="0" borderId="0" xfId="287" applyNumberFormat="1" applyFont="1" applyFill="1" applyBorder="1" applyAlignment="1" applyProtection="1">
      <alignment horizontal="center" vertical="center"/>
    </xf>
    <xf numFmtId="0" fontId="12" fillId="0" borderId="2" xfId="482" applyFont="1" applyFill="1" applyBorder="1" applyAlignment="1">
      <alignment horizontal="center" vertical="center" wrapText="1"/>
    </xf>
    <xf numFmtId="0" fontId="13" fillId="0" borderId="2" xfId="482" applyFont="1" applyFill="1" applyBorder="1" applyAlignment="1">
      <alignment horizontal="center" vertical="center" wrapText="1"/>
    </xf>
    <xf numFmtId="0" fontId="14" fillId="0" borderId="2" xfId="482" applyFont="1" applyFill="1" applyBorder="1" applyAlignment="1">
      <alignment horizontal="center" vertical="center" wrapText="1"/>
    </xf>
    <xf numFmtId="0" fontId="15" fillId="0" borderId="3" xfId="0" applyFont="1" applyFill="1" applyBorder="1" applyAlignment="1" applyProtection="1">
      <alignment horizontal="left" vertical="center" wrapText="1" indent="2"/>
    </xf>
    <xf numFmtId="0" fontId="14" fillId="0" borderId="2" xfId="482" applyFont="1" applyFill="1" applyBorder="1" applyAlignment="1">
      <alignment vertical="center" wrapText="1"/>
    </xf>
    <xf numFmtId="0" fontId="15" fillId="0" borderId="3" xfId="0" applyFont="1" applyFill="1" applyBorder="1" applyAlignment="1" applyProtection="1">
      <alignment horizontal="left" vertical="center" wrapText="1" indent="3"/>
    </xf>
    <xf numFmtId="0" fontId="16" fillId="0" borderId="3"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indent="3"/>
    </xf>
    <xf numFmtId="0" fontId="15" fillId="0" borderId="5"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indent="3"/>
    </xf>
    <xf numFmtId="0" fontId="16" fillId="0" borderId="6"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8" fillId="0" borderId="2" xfId="0" applyFont="1" applyFill="1" applyBorder="1" applyAlignment="1" applyProtection="1">
      <alignment vertical="top" wrapText="1"/>
      <protection locked="0"/>
    </xf>
    <xf numFmtId="0" fontId="15" fillId="0" borderId="3" xfId="0" applyFont="1" applyFill="1" applyBorder="1" applyAlignment="1" applyProtection="1">
      <alignment horizontal="left" vertical="center" wrapText="1" inden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194" fontId="25" fillId="0" borderId="2" xfId="0" applyNumberFormat="1" applyFont="1" applyFill="1" applyBorder="1" applyAlignment="1">
      <alignment horizontal="left" vertical="center" wrapText="1"/>
    </xf>
    <xf numFmtId="194" fontId="25" fillId="0" borderId="2"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5" fillId="0" borderId="0" xfId="0" applyFont="1" applyFill="1" applyBorder="1" applyAlignment="1">
      <alignment horizontal="right" vertical="center" wrapText="1"/>
    </xf>
    <xf numFmtId="0" fontId="25" fillId="0" borderId="0" xfId="0" applyFont="1" applyFill="1" applyBorder="1" applyAlignment="1">
      <alignment horizontal="center" vertical="center" wrapText="1"/>
    </xf>
    <xf numFmtId="0" fontId="24" fillId="0" borderId="2" xfId="0" applyFont="1" applyFill="1" applyBorder="1" applyAlignment="1">
      <alignment vertical="center"/>
    </xf>
    <xf numFmtId="4" fontId="25" fillId="0" borderId="2" xfId="0" applyNumberFormat="1" applyFont="1" applyFill="1" applyBorder="1" applyAlignment="1">
      <alignment horizontal="center" vertical="center" wrapText="1"/>
    </xf>
    <xf numFmtId="194" fontId="25" fillId="0" borderId="2" xfId="0" applyNumberFormat="1" applyFont="1" applyFill="1" applyBorder="1" applyAlignment="1">
      <alignment horizontal="right" vertical="center" wrapText="1"/>
    </xf>
    <xf numFmtId="0" fontId="25" fillId="0" borderId="2" xfId="0" applyFont="1" applyFill="1" applyBorder="1" applyAlignment="1">
      <alignment horizontal="left" vertical="center"/>
    </xf>
    <xf numFmtId="0" fontId="24" fillId="0" borderId="2"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vertical="center"/>
    </xf>
    <xf numFmtId="0" fontId="28" fillId="0" borderId="0" xfId="0" applyFont="1" applyFill="1" applyBorder="1" applyAlignment="1">
      <alignment vertical="center"/>
    </xf>
    <xf numFmtId="195" fontId="19" fillId="0" borderId="0" xfId="0" applyNumberFormat="1" applyFont="1" applyFill="1" applyBorder="1" applyAlignment="1">
      <alignment horizontal="center" vertical="center"/>
    </xf>
    <xf numFmtId="0" fontId="2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95" fontId="1" fillId="0" borderId="0" xfId="0" applyNumberFormat="1" applyFont="1" applyFill="1" applyBorder="1" applyAlignment="1">
      <alignment horizontal="center" vertical="center" wrapText="1"/>
    </xf>
    <xf numFmtId="195" fontId="20" fillId="0" borderId="0" xfId="0" applyNumberFormat="1" applyFont="1" applyFill="1" applyBorder="1" applyAlignment="1">
      <alignment horizontal="center" vertical="center"/>
    </xf>
    <xf numFmtId="195" fontId="24" fillId="0" borderId="2"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195" fontId="25" fillId="0" borderId="2" xfId="0" applyNumberFormat="1" applyFont="1" applyFill="1" applyBorder="1" applyAlignment="1">
      <alignment horizontal="center" vertical="center" wrapText="1"/>
    </xf>
    <xf numFmtId="0" fontId="26" fillId="0" borderId="0" xfId="0" applyFont="1" applyFill="1" applyBorder="1" applyAlignment="1">
      <alignment vertical="center" wrapText="1"/>
    </xf>
    <xf numFmtId="195" fontId="26" fillId="0" borderId="0" xfId="0" applyNumberFormat="1" applyFont="1" applyFill="1" applyBorder="1" applyAlignment="1">
      <alignment horizontal="center" vertical="center" wrapText="1"/>
    </xf>
    <xf numFmtId="0" fontId="23" fillId="0" borderId="0" xfId="0" applyFont="1" applyFill="1" applyBorder="1" applyAlignment="1">
      <alignment vertical="center" wrapText="1"/>
    </xf>
    <xf numFmtId="195"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2" xfId="0" applyFont="1" applyFill="1" applyBorder="1" applyAlignment="1">
      <alignment vertical="center" wrapText="1"/>
    </xf>
    <xf numFmtId="196" fontId="25" fillId="0" borderId="2"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wrapText="1"/>
    </xf>
    <xf numFmtId="195" fontId="28" fillId="0" borderId="0" xfId="0" applyNumberFormat="1" applyFont="1" applyFill="1" applyBorder="1" applyAlignment="1">
      <alignment horizontal="center" vertical="center" wrapText="1"/>
    </xf>
    <xf numFmtId="196" fontId="29" fillId="0" borderId="2" xfId="0" applyNumberFormat="1" applyFont="1" applyFill="1" applyBorder="1" applyAlignment="1">
      <alignment horizontal="center" vertical="center" wrapText="1"/>
    </xf>
    <xf numFmtId="195" fontId="12" fillId="0" borderId="2" xfId="249" applyNumberFormat="1" applyFont="1" applyFill="1" applyBorder="1" applyAlignment="1">
      <alignment horizontal="center" vertical="center" wrapText="1"/>
    </xf>
    <xf numFmtId="195" fontId="29" fillId="0" borderId="2" xfId="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wrapText="1"/>
    </xf>
    <xf numFmtId="0" fontId="14" fillId="0" borderId="0" xfId="0" applyFont="1" applyFill="1" applyBorder="1" applyAlignment="1">
      <alignment vertical="center"/>
    </xf>
    <xf numFmtId="0" fontId="30" fillId="0" borderId="0" xfId="0" applyFont="1" applyFill="1" applyBorder="1" applyAlignment="1">
      <alignment vertical="center"/>
    </xf>
    <xf numFmtId="0" fontId="13" fillId="0" borderId="2" xfId="0" applyFont="1" applyFill="1" applyBorder="1" applyAlignment="1">
      <alignment horizontal="center" vertical="center" wrapText="1"/>
    </xf>
    <xf numFmtId="195" fontId="13" fillId="0" borderId="2" xfId="0"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29"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195"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95" fontId="19" fillId="0" borderId="0" xfId="0" applyNumberFormat="1" applyFont="1" applyFill="1" applyBorder="1" applyAlignment="1">
      <alignment vertical="center"/>
    </xf>
    <xf numFmtId="0" fontId="1" fillId="0" borderId="0" xfId="895" applyNumberFormat="1" applyFont="1" applyFill="1" applyAlignment="1" applyProtection="1">
      <alignment horizontal="center" vertical="center" wrapText="1"/>
    </xf>
    <xf numFmtId="195" fontId="29" fillId="0" borderId="2" xfId="0" applyNumberFormat="1" applyFont="1" applyFill="1" applyBorder="1" applyAlignment="1">
      <alignment horizontal="left" vertical="center" wrapText="1"/>
    </xf>
    <xf numFmtId="0" fontId="29" fillId="0" borderId="2" xfId="0" applyFont="1" applyFill="1" applyBorder="1" applyAlignment="1">
      <alignment horizontal="center" vertical="center" wrapText="1"/>
    </xf>
    <xf numFmtId="0" fontId="10" fillId="0" borderId="0" xfId="895" applyFill="1" applyAlignment="1"/>
    <xf numFmtId="0" fontId="10" fillId="0" borderId="0" xfId="895" applyFill="1" applyAlignment="1">
      <alignment horizontal="center" vertical="center"/>
    </xf>
    <xf numFmtId="0" fontId="10" fillId="0" borderId="0" xfId="895" applyFill="1" applyAlignment="1">
      <alignment horizontal="center"/>
    </xf>
    <xf numFmtId="0" fontId="14" fillId="0" borderId="0" xfId="570" applyFont="1" applyFill="1" applyAlignment="1" applyProtection="1">
      <alignment horizontal="left" vertical="center"/>
    </xf>
    <xf numFmtId="197" fontId="31" fillId="0" borderId="0" xfId="570" applyNumberFormat="1" applyFont="1" applyFill="1" applyAlignment="1">
      <alignment horizontal="center" vertical="center"/>
    </xf>
    <xf numFmtId="0" fontId="31" fillId="0" borderId="0" xfId="570" applyFont="1" applyFill="1" applyAlignment="1">
      <alignment horizontal="center" vertical="center"/>
    </xf>
    <xf numFmtId="198" fontId="31" fillId="0" borderId="0" xfId="570" applyNumberFormat="1" applyFont="1" applyFill="1" applyBorder="1" applyAlignment="1" applyProtection="1">
      <alignment horizontal="center" vertical="center"/>
    </xf>
    <xf numFmtId="2" fontId="13" fillId="0" borderId="2" xfId="823" applyNumberFormat="1" applyFont="1" applyFill="1" applyBorder="1" applyAlignment="1" applyProtection="1">
      <alignment horizontal="center" vertical="center" wrapText="1"/>
    </xf>
    <xf numFmtId="199" fontId="13" fillId="0" borderId="2" xfId="998" applyNumberFormat="1" applyFont="1" applyFill="1" applyBorder="1" applyAlignment="1">
      <alignment horizontal="center" vertical="center" wrapText="1"/>
    </xf>
    <xf numFmtId="0" fontId="10" fillId="0" borderId="0" xfId="697" applyFill="1" applyAlignment="1">
      <alignment horizontal="center" vertical="center"/>
    </xf>
    <xf numFmtId="49" fontId="13" fillId="0" borderId="2" xfId="826" applyNumberFormat="1" applyFont="1" applyFill="1" applyBorder="1" applyAlignment="1" applyProtection="1">
      <alignment horizontal="left" vertical="center"/>
    </xf>
    <xf numFmtId="200" fontId="13" fillId="0" borderId="2" xfId="1" applyNumberFormat="1" applyFont="1" applyFill="1" applyBorder="1" applyAlignment="1">
      <alignment horizontal="center" vertical="center" wrapText="1"/>
    </xf>
    <xf numFmtId="201" fontId="13" fillId="0" borderId="2" xfId="3" applyNumberFormat="1" applyFont="1" applyFill="1" applyBorder="1" applyAlignment="1">
      <alignment horizontal="center" vertical="center" wrapText="1"/>
    </xf>
    <xf numFmtId="49" fontId="29" fillId="0" borderId="2" xfId="826" applyNumberFormat="1" applyFont="1" applyFill="1" applyBorder="1" applyAlignment="1" applyProtection="1">
      <alignment horizontal="left" vertical="center"/>
    </xf>
    <xf numFmtId="200" fontId="29" fillId="0" borderId="2" xfId="1" applyNumberFormat="1" applyFont="1" applyFill="1" applyBorder="1" applyAlignment="1">
      <alignment horizontal="center" vertical="center" wrapText="1"/>
    </xf>
    <xf numFmtId="201" fontId="29" fillId="0" borderId="2" xfId="3" applyNumberFormat="1" applyFont="1" applyFill="1" applyBorder="1" applyAlignment="1">
      <alignment horizontal="center" vertical="center" wrapText="1"/>
    </xf>
    <xf numFmtId="200" fontId="32" fillId="0" borderId="2" xfId="1" applyNumberFormat="1" applyFont="1" applyFill="1" applyBorder="1" applyAlignment="1" applyProtection="1">
      <alignment horizontal="center" vertical="center" wrapText="1"/>
    </xf>
    <xf numFmtId="200" fontId="29" fillId="0" borderId="2" xfId="1" applyNumberFormat="1" applyFont="1" applyFill="1" applyBorder="1" applyAlignment="1" applyProtection="1">
      <alignment horizontal="center" vertical="center" wrapText="1"/>
    </xf>
    <xf numFmtId="49" fontId="13" fillId="0" borderId="2" xfId="904" applyNumberFormat="1" applyFont="1" applyFill="1" applyBorder="1" applyAlignment="1" applyProtection="1">
      <alignment horizontal="distributed" vertical="center"/>
    </xf>
    <xf numFmtId="49" fontId="13" fillId="0" borderId="2" xfId="904" applyNumberFormat="1" applyFont="1" applyFill="1" applyBorder="1" applyAlignment="1" applyProtection="1">
      <alignment horizontal="left" vertical="center"/>
    </xf>
    <xf numFmtId="200" fontId="10" fillId="0" borderId="0" xfId="895" applyNumberFormat="1" applyFill="1" applyAlignment="1">
      <alignment horizontal="center" vertical="center"/>
    </xf>
    <xf numFmtId="0" fontId="10" fillId="0" borderId="0" xfId="697" applyFill="1" applyAlignment="1"/>
    <xf numFmtId="0" fontId="10" fillId="0" borderId="0" xfId="697" applyFill="1" applyAlignment="1">
      <alignment horizontal="center"/>
    </xf>
    <xf numFmtId="0" fontId="1" fillId="0" borderId="0" xfId="697" applyNumberFormat="1" applyFont="1" applyFill="1" applyAlignment="1" applyProtection="1">
      <alignment horizontal="center" vertical="center" wrapText="1"/>
    </xf>
    <xf numFmtId="0" fontId="29" fillId="0" borderId="0" xfId="697" applyFont="1" applyFill="1" applyAlignment="1" applyProtection="1">
      <alignment horizontal="left" vertical="center"/>
    </xf>
    <xf numFmtId="197" fontId="29" fillId="0" borderId="0" xfId="697" applyNumberFormat="1" applyFont="1" applyFill="1" applyAlignment="1" applyProtection="1">
      <alignment horizontal="center"/>
    </xf>
    <xf numFmtId="0" fontId="33" fillId="0" borderId="0" xfId="697" applyFont="1" applyFill="1" applyAlignment="1">
      <alignment horizontal="center" vertical="center"/>
    </xf>
    <xf numFmtId="0" fontId="29" fillId="0" borderId="0" xfId="697" applyFont="1" applyFill="1" applyAlignment="1">
      <alignment horizontal="center" vertical="center"/>
    </xf>
    <xf numFmtId="0" fontId="13" fillId="0" borderId="2" xfId="697" applyNumberFormat="1" applyFont="1" applyFill="1" applyBorder="1" applyAlignment="1" applyProtection="1">
      <alignment horizontal="center" vertical="center"/>
    </xf>
    <xf numFmtId="49" fontId="13" fillId="0" borderId="2" xfId="428" applyNumberFormat="1" applyFont="1" applyFill="1" applyBorder="1" applyAlignment="1" applyProtection="1">
      <alignment vertical="center"/>
    </xf>
    <xf numFmtId="200" fontId="13" fillId="0" borderId="2" xfId="122" applyNumberFormat="1" applyFont="1" applyFill="1" applyBorder="1" applyAlignment="1">
      <alignment horizontal="center" vertical="center" wrapText="1"/>
    </xf>
    <xf numFmtId="200" fontId="13" fillId="0" borderId="2" xfId="867" applyNumberFormat="1" applyFont="1" applyFill="1" applyBorder="1" applyAlignment="1">
      <alignment horizontal="center" vertical="center" wrapText="1"/>
    </xf>
    <xf numFmtId="49" fontId="29" fillId="0" borderId="2" xfId="428" applyNumberFormat="1" applyFont="1" applyFill="1" applyBorder="1" applyAlignment="1" applyProtection="1">
      <alignment vertical="center"/>
    </xf>
    <xf numFmtId="200" fontId="29" fillId="0" borderId="2" xfId="122" applyNumberFormat="1" applyFont="1" applyFill="1" applyBorder="1" applyAlignment="1">
      <alignment horizontal="center" vertical="center" wrapText="1"/>
    </xf>
    <xf numFmtId="200" fontId="29" fillId="0" borderId="2" xfId="867" applyNumberFormat="1" applyFont="1" applyFill="1" applyBorder="1" applyAlignment="1">
      <alignment horizontal="center" vertical="center" wrapText="1"/>
    </xf>
    <xf numFmtId="49" fontId="13" fillId="0" borderId="2" xfId="428" applyNumberFormat="1" applyFont="1" applyFill="1" applyBorder="1" applyAlignment="1" applyProtection="1">
      <alignment vertical="center" wrapText="1"/>
    </xf>
    <xf numFmtId="200" fontId="13" fillId="0" borderId="2" xfId="1" applyNumberFormat="1" applyFont="1" applyFill="1" applyBorder="1" applyAlignment="1" applyProtection="1">
      <alignment horizontal="center" vertical="center" wrapText="1"/>
    </xf>
    <xf numFmtId="200" fontId="10" fillId="0" borderId="0" xfId="697" applyNumberFormat="1" applyFill="1" applyAlignment="1">
      <alignment horizontal="center"/>
    </xf>
    <xf numFmtId="0" fontId="10" fillId="0" borderId="0" xfId="767" applyFill="1" applyAlignment="1"/>
    <xf numFmtId="0" fontId="10" fillId="0" borderId="0" xfId="767" applyFill="1" applyAlignment="1">
      <alignment horizontal="center"/>
    </xf>
    <xf numFmtId="0" fontId="34" fillId="0" borderId="0" xfId="767" applyNumberFormat="1" applyFont="1" applyFill="1" applyAlignment="1" applyProtection="1">
      <alignment horizontal="center" vertical="center" wrapText="1"/>
    </xf>
    <xf numFmtId="0" fontId="14" fillId="0" borderId="0" xfId="711" applyFont="1" applyFill="1" applyAlignment="1" applyProtection="1">
      <alignment horizontal="left" vertical="center"/>
    </xf>
    <xf numFmtId="0" fontId="31" fillId="0" borderId="0" xfId="711" applyFont="1" applyFill="1" applyAlignment="1">
      <alignment horizontal="center"/>
    </xf>
    <xf numFmtId="202" fontId="31" fillId="0" borderId="0" xfId="711" applyNumberFormat="1" applyFont="1" applyFill="1" applyAlignment="1">
      <alignment horizontal="center"/>
    </xf>
    <xf numFmtId="198" fontId="32" fillId="0" borderId="0" xfId="711" applyNumberFormat="1" applyFont="1" applyFill="1" applyBorder="1" applyAlignment="1" applyProtection="1">
      <alignment horizontal="center" vertical="center"/>
    </xf>
    <xf numFmtId="0" fontId="10" fillId="0" borderId="0" xfId="767" applyFill="1" applyAlignment="1">
      <alignment horizontal="center" vertical="center"/>
    </xf>
    <xf numFmtId="0" fontId="4" fillId="0" borderId="0" xfId="555" applyFont="1" applyFill="1" applyAlignment="1">
      <alignment horizontal="center" vertical="center"/>
    </xf>
    <xf numFmtId="49" fontId="13" fillId="0" borderId="2" xfId="826" applyNumberFormat="1" applyFont="1" applyFill="1" applyBorder="1" applyAlignment="1" applyProtection="1">
      <alignment horizontal="left" vertical="center" wrapText="1"/>
    </xf>
    <xf numFmtId="49" fontId="13" fillId="0" borderId="2" xfId="904" applyNumberFormat="1" applyFont="1" applyFill="1" applyBorder="1" applyAlignment="1" applyProtection="1">
      <alignment horizontal="left" vertical="center" wrapText="1"/>
    </xf>
    <xf numFmtId="200" fontId="10" fillId="0" borderId="0" xfId="767" applyNumberFormat="1" applyFill="1" applyAlignment="1">
      <alignment horizontal="center"/>
    </xf>
    <xf numFmtId="0" fontId="10" fillId="0" borderId="0" xfId="767" applyFill="1" applyAlignment="1">
      <alignment vertical="center"/>
    </xf>
    <xf numFmtId="0" fontId="29" fillId="0" borderId="0" xfId="767" applyFont="1" applyFill="1" applyAlignment="1" applyProtection="1">
      <alignment horizontal="left" vertical="center"/>
    </xf>
    <xf numFmtId="4" fontId="29" fillId="0" borderId="0" xfId="767" applyNumberFormat="1" applyFont="1" applyFill="1" applyAlignment="1" applyProtection="1">
      <alignment horizontal="center" vertical="center"/>
    </xf>
    <xf numFmtId="202" fontId="33" fillId="0" borderId="0" xfId="767" applyNumberFormat="1" applyFont="1" applyFill="1" applyAlignment="1">
      <alignment horizontal="center" vertical="center"/>
    </xf>
    <xf numFmtId="0" fontId="29" fillId="0" borderId="0" xfId="767" applyFont="1" applyFill="1" applyAlignment="1">
      <alignment horizontal="center" vertical="center"/>
    </xf>
    <xf numFmtId="0" fontId="13" fillId="0" borderId="2" xfId="918" applyNumberFormat="1" applyFont="1" applyFill="1" applyBorder="1" applyAlignment="1" applyProtection="1">
      <alignment horizontal="center" vertical="center"/>
    </xf>
    <xf numFmtId="49" fontId="13" fillId="0" borderId="2" xfId="920" applyNumberFormat="1" applyFont="1" applyFill="1" applyBorder="1" applyAlignment="1" applyProtection="1">
      <alignment vertical="center"/>
    </xf>
    <xf numFmtId="0" fontId="4" fillId="0" borderId="0" xfId="555" applyFont="1" applyFill="1">
      <alignment vertical="center"/>
    </xf>
    <xf numFmtId="49" fontId="29" fillId="0" borderId="2" xfId="920" applyNumberFormat="1" applyFont="1" applyFill="1" applyBorder="1" applyAlignment="1" applyProtection="1">
      <alignment vertical="center"/>
    </xf>
    <xf numFmtId="49" fontId="13" fillId="0" borderId="2" xfId="904" applyNumberFormat="1" applyFont="1" applyFill="1" applyBorder="1" applyAlignment="1" applyProtection="1">
      <alignment vertical="center"/>
    </xf>
    <xf numFmtId="0" fontId="10" fillId="0" borderId="0" xfId="998">
      <alignment vertical="center"/>
    </xf>
    <xf numFmtId="0" fontId="9" fillId="0" borderId="0" xfId="998" applyFont="1" applyAlignment="1">
      <alignment horizontal="center" vertical="center" wrapText="1"/>
    </xf>
    <xf numFmtId="0" fontId="10" fillId="0" borderId="0" xfId="998" applyAlignment="1">
      <alignment vertical="center"/>
    </xf>
    <xf numFmtId="0" fontId="10" fillId="0" borderId="0" xfId="998" applyFill="1">
      <alignment vertical="center"/>
    </xf>
    <xf numFmtId="0" fontId="5" fillId="0" borderId="0" xfId="0" applyFont="1" applyFill="1" applyAlignment="1">
      <alignment vertical="center"/>
    </xf>
    <xf numFmtId="0" fontId="35" fillId="0" borderId="0" xfId="658" applyFont="1" applyAlignment="1">
      <alignment horizontal="center" vertical="center" shrinkToFit="1"/>
    </xf>
    <xf numFmtId="0" fontId="11" fillId="0" borderId="0" xfId="658" applyFont="1" applyAlignment="1">
      <alignment horizontal="center" vertical="center" shrinkToFit="1"/>
    </xf>
    <xf numFmtId="0" fontId="14" fillId="0" borderId="0" xfId="658" applyFont="1" applyBorder="1" applyAlignment="1">
      <alignment horizontal="left" vertical="center" wrapText="1"/>
    </xf>
    <xf numFmtId="0" fontId="14" fillId="0" borderId="0" xfId="0" applyFont="1" applyFill="1" applyAlignment="1">
      <alignment horizontal="right"/>
    </xf>
    <xf numFmtId="0" fontId="13" fillId="0" borderId="2" xfId="1073" applyFont="1" applyBorder="1" applyAlignment="1">
      <alignment horizontal="center" vertical="center"/>
    </xf>
    <xf numFmtId="49" fontId="13" fillId="0" borderId="2" xfId="0" applyNumberFormat="1" applyFont="1" applyFill="1" applyBorder="1" applyAlignment="1" applyProtection="1">
      <alignment vertical="center" wrapText="1"/>
    </xf>
    <xf numFmtId="200" fontId="29" fillId="0" borderId="2" xfId="1" applyNumberFormat="1" applyFont="1" applyBorder="1" applyAlignment="1">
      <alignment horizontal="right" vertical="center" wrapText="1"/>
    </xf>
    <xf numFmtId="0" fontId="29" fillId="0" borderId="2" xfId="648" applyNumberFormat="1"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12" fillId="0" borderId="2" xfId="0" applyFont="1" applyFill="1" applyBorder="1" applyAlignment="1">
      <alignment horizontal="center" vertical="center"/>
    </xf>
    <xf numFmtId="0" fontId="36" fillId="0" borderId="2" xfId="998" applyFont="1" applyFill="1" applyBorder="1">
      <alignment vertical="center"/>
    </xf>
    <xf numFmtId="0" fontId="37" fillId="0" borderId="0" xfId="0" applyFont="1" applyFill="1" applyAlignment="1">
      <alignment horizontal="left" vertical="center" wrapText="1"/>
    </xf>
    <xf numFmtId="0" fontId="37" fillId="0" borderId="0" xfId="0" applyFont="1" applyFill="1" applyAlignment="1">
      <alignment horizontal="left" vertical="center"/>
    </xf>
    <xf numFmtId="0" fontId="14" fillId="0" borderId="2" xfId="0" applyFont="1" applyBorder="1" applyAlignment="1">
      <alignment horizontal="center" vertical="center"/>
    </xf>
    <xf numFmtId="0" fontId="0" fillId="0" borderId="0" xfId="0" applyFill="1" applyAlignment="1"/>
    <xf numFmtId="0" fontId="11" fillId="0" borderId="0" xfId="626" applyFont="1" applyFill="1" applyAlignment="1">
      <alignment horizontal="center" vertical="center" shrinkToFit="1"/>
    </xf>
    <xf numFmtId="0" fontId="14" fillId="0" borderId="0" xfId="626" applyFont="1" applyFill="1" applyAlignment="1">
      <alignment horizontal="left" vertical="center" wrapText="1"/>
    </xf>
    <xf numFmtId="199" fontId="29" fillId="0" borderId="0" xfId="1071" applyNumberFormat="1" applyFont="1" applyFill="1" applyBorder="1" applyAlignment="1">
      <alignment horizontal="right" vertical="center"/>
    </xf>
    <xf numFmtId="0" fontId="13" fillId="0" borderId="2" xfId="1071" applyFont="1" applyFill="1" applyBorder="1" applyAlignment="1">
      <alignment horizontal="center" vertical="center"/>
    </xf>
    <xf numFmtId="0" fontId="0" fillId="0" borderId="0" xfId="0" applyFont="1" applyFill="1" applyAlignment="1"/>
    <xf numFmtId="200" fontId="13" fillId="0" borderId="2" xfId="998" applyNumberFormat="1" applyFont="1" applyFill="1" applyBorder="1" applyAlignment="1">
      <alignment horizontal="right" vertical="center" wrapText="1"/>
    </xf>
    <xf numFmtId="201" fontId="13" fillId="0" borderId="2" xfId="3" applyNumberFormat="1" applyFont="1" applyFill="1" applyBorder="1" applyAlignment="1">
      <alignment horizontal="right" vertical="center" wrapText="1"/>
    </xf>
    <xf numFmtId="200" fontId="29" fillId="0" borderId="2" xfId="998" applyNumberFormat="1" applyFont="1" applyFill="1" applyBorder="1" applyAlignment="1">
      <alignment horizontal="right" vertical="center" wrapText="1"/>
    </xf>
    <xf numFmtId="201" fontId="29" fillId="0" borderId="2" xfId="998" applyNumberFormat="1" applyFont="1" applyFill="1" applyBorder="1" applyAlignment="1">
      <alignment horizontal="right" vertical="center" wrapText="1"/>
    </xf>
    <xf numFmtId="41" fontId="29" fillId="0" borderId="2" xfId="998" applyNumberFormat="1" applyFont="1" applyFill="1" applyBorder="1" applyAlignment="1">
      <alignment horizontal="right" vertical="center" wrapText="1"/>
    </xf>
    <xf numFmtId="201" fontId="13" fillId="0" borderId="2" xfId="998" applyNumberFormat="1" applyFont="1" applyFill="1" applyBorder="1" applyAlignment="1">
      <alignment horizontal="right" vertical="center" wrapText="1"/>
    </xf>
    <xf numFmtId="49" fontId="29" fillId="0" borderId="2" xfId="0" applyNumberFormat="1" applyFont="1" applyFill="1" applyBorder="1" applyAlignment="1" applyProtection="1">
      <alignment vertical="center" wrapText="1"/>
    </xf>
    <xf numFmtId="0" fontId="13" fillId="0" borderId="2" xfId="998" applyFont="1" applyFill="1" applyBorder="1" applyAlignment="1">
      <alignment horizontal="distributed" vertical="center" wrapText="1"/>
    </xf>
    <xf numFmtId="0" fontId="13" fillId="0" borderId="2" xfId="648" applyNumberFormat="1" applyFont="1" applyFill="1" applyBorder="1" applyAlignment="1">
      <alignment horizontal="left" vertical="center" wrapText="1"/>
    </xf>
    <xf numFmtId="0" fontId="29" fillId="0" borderId="2" xfId="648" applyNumberFormat="1" applyFont="1" applyFill="1" applyBorder="1" applyAlignment="1">
      <alignment horizontal="left" vertical="center" wrapText="1" indent="1"/>
    </xf>
    <xf numFmtId="200" fontId="14" fillId="0" borderId="2" xfId="0" applyNumberFormat="1" applyFont="1" applyFill="1" applyBorder="1" applyAlignment="1">
      <alignment horizontal="right" vertical="center" wrapText="1"/>
    </xf>
    <xf numFmtId="0" fontId="13" fillId="0" borderId="2" xfId="998" applyFont="1" applyFill="1" applyBorder="1" applyAlignment="1">
      <alignment horizontal="left" vertical="center" wrapText="1"/>
    </xf>
    <xf numFmtId="200" fontId="12" fillId="0" borderId="2" xfId="0" applyNumberFormat="1" applyFont="1" applyFill="1" applyBorder="1" applyAlignment="1">
      <alignment horizontal="right" vertical="center" wrapText="1"/>
    </xf>
    <xf numFmtId="41" fontId="0" fillId="0" borderId="0" xfId="0" applyNumberFormat="1" applyFill="1" applyAlignment="1"/>
    <xf numFmtId="200" fontId="0" fillId="0" borderId="0" xfId="0" applyNumberFormat="1" applyFill="1" applyAlignment="1"/>
    <xf numFmtId="0" fontId="10" fillId="0" borderId="0" xfId="648" applyFill="1" applyAlignment="1"/>
    <xf numFmtId="0" fontId="38" fillId="0" borderId="0" xfId="648" applyFont="1" applyFill="1" applyAlignment="1"/>
    <xf numFmtId="0" fontId="39" fillId="0" borderId="0" xfId="626" applyFont="1" applyFill="1" applyAlignment="1">
      <alignment horizontal="center" vertical="center" shrinkToFit="1"/>
    </xf>
    <xf numFmtId="0" fontId="40" fillId="0" borderId="0" xfId="626" applyFont="1" applyFill="1" applyAlignment="1">
      <alignment horizontal="left" vertical="center" wrapText="1"/>
    </xf>
    <xf numFmtId="0" fontId="29" fillId="0" borderId="0" xfId="648" applyFont="1" applyFill="1" applyAlignment="1">
      <alignment horizontal="right" vertical="center"/>
    </xf>
    <xf numFmtId="0" fontId="13" fillId="0" borderId="2" xfId="648" applyFont="1" applyFill="1" applyBorder="1" applyAlignment="1">
      <alignment horizontal="center" vertical="center" wrapText="1"/>
    </xf>
    <xf numFmtId="200" fontId="13" fillId="0" borderId="2" xfId="1" applyNumberFormat="1" applyFont="1" applyFill="1" applyBorder="1" applyAlignment="1">
      <alignment horizontal="right" vertical="center" wrapText="1"/>
    </xf>
    <xf numFmtId="0" fontId="32" fillId="0" borderId="2" xfId="0" applyFont="1" applyFill="1" applyBorder="1" applyAlignment="1" applyProtection="1">
      <alignment horizontal="right" vertical="center"/>
      <protection locked="0"/>
    </xf>
    <xf numFmtId="201" fontId="12" fillId="0" borderId="2" xfId="626" applyNumberFormat="1" applyFont="1" applyFill="1" applyBorder="1" applyAlignment="1">
      <alignment horizontal="right" vertical="center" wrapText="1"/>
    </xf>
    <xf numFmtId="201" fontId="14" fillId="0" borderId="2" xfId="0" applyNumberFormat="1" applyFont="1" applyFill="1" applyBorder="1" applyAlignment="1">
      <alignment horizontal="right" vertical="center" wrapText="1"/>
    </xf>
    <xf numFmtId="0" fontId="32" fillId="0" borderId="2" xfId="0" applyNumberFormat="1" applyFont="1" applyFill="1" applyBorder="1" applyAlignment="1" applyProtection="1">
      <alignment horizontal="right" vertical="center"/>
    </xf>
    <xf numFmtId="201" fontId="14" fillId="0" borderId="2" xfId="626" applyNumberFormat="1" applyFont="1" applyFill="1" applyBorder="1" applyAlignment="1">
      <alignment horizontal="right" vertical="center" wrapText="1"/>
    </xf>
    <xf numFmtId="3" fontId="32" fillId="0" borderId="2" xfId="0" applyNumberFormat="1" applyFont="1" applyFill="1" applyBorder="1" applyAlignment="1" applyProtection="1">
      <alignment horizontal="right" vertical="center" wrapText="1"/>
      <protection locked="0"/>
    </xf>
    <xf numFmtId="4" fontId="41" fillId="0" borderId="2" xfId="1333" applyNumberFormat="1" applyFont="1" applyFill="1" applyBorder="1" applyAlignment="1" applyProtection="1">
      <alignment horizontal="right" vertical="center"/>
    </xf>
    <xf numFmtId="4" fontId="42" fillId="0" borderId="2" xfId="1333" applyNumberFormat="1" applyFont="1" applyFill="1" applyBorder="1" applyAlignment="1" applyProtection="1">
      <alignment horizontal="right" vertical="center"/>
    </xf>
    <xf numFmtId="200" fontId="13" fillId="0" borderId="2" xfId="626" applyNumberFormat="1" applyFont="1" applyFill="1" applyBorder="1" applyAlignment="1">
      <alignment horizontal="right" vertical="center" wrapText="1"/>
    </xf>
    <xf numFmtId="200" fontId="29" fillId="0" borderId="2" xfId="626" applyNumberFormat="1" applyFont="1" applyFill="1" applyBorder="1" applyAlignment="1">
      <alignment horizontal="right" vertical="center" wrapText="1"/>
    </xf>
    <xf numFmtId="200" fontId="29" fillId="0" borderId="2" xfId="1" applyNumberFormat="1" applyFont="1" applyFill="1" applyBorder="1" applyAlignment="1">
      <alignment horizontal="right" vertical="center" wrapText="1"/>
    </xf>
    <xf numFmtId="200" fontId="29" fillId="0" borderId="2" xfId="966" applyNumberFormat="1" applyFont="1" applyFill="1" applyBorder="1" applyAlignment="1">
      <alignment horizontal="right" vertical="center" wrapText="1"/>
    </xf>
    <xf numFmtId="200" fontId="13" fillId="0" borderId="2" xfId="966" applyNumberFormat="1" applyFont="1" applyFill="1" applyBorder="1" applyAlignment="1">
      <alignment horizontal="right" vertical="center" wrapText="1"/>
    </xf>
    <xf numFmtId="201" fontId="12" fillId="0" borderId="2" xfId="0" applyNumberFormat="1" applyFont="1" applyFill="1" applyBorder="1" applyAlignment="1">
      <alignment horizontal="right" vertical="center" wrapText="1"/>
    </xf>
    <xf numFmtId="0" fontId="12" fillId="0" borderId="2" xfId="0" applyFont="1" applyFill="1" applyBorder="1" applyAlignment="1">
      <alignment horizontal="distributed" vertical="center" wrapText="1"/>
    </xf>
    <xf numFmtId="41" fontId="13" fillId="0" borderId="2" xfId="966" applyNumberFormat="1" applyFont="1" applyFill="1" applyBorder="1" applyAlignment="1">
      <alignment horizontal="right" vertical="center" wrapText="1"/>
    </xf>
    <xf numFmtId="49" fontId="13"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left" vertical="center" wrapText="1"/>
    </xf>
    <xf numFmtId="200" fontId="13" fillId="0" borderId="2" xfId="0" applyNumberFormat="1" applyFont="1" applyFill="1" applyBorder="1" applyAlignment="1">
      <alignment horizontal="right" vertical="center" wrapText="1"/>
    </xf>
    <xf numFmtId="41" fontId="10" fillId="0" borderId="0" xfId="648" applyNumberFormat="1" applyFill="1" applyAlignment="1"/>
    <xf numFmtId="200" fontId="10" fillId="0" borderId="0" xfId="648" applyNumberFormat="1" applyFill="1" applyAlignment="1"/>
    <xf numFmtId="0" fontId="29" fillId="0" borderId="0" xfId="648" applyFont="1" applyFill="1" applyAlignment="1"/>
    <xf numFmtId="0" fontId="10" fillId="0" borderId="0" xfId="648" applyFill="1" applyAlignment="1">
      <alignment horizontal="center"/>
    </xf>
    <xf numFmtId="0" fontId="43" fillId="0" borderId="0" xfId="626" applyFont="1" applyFill="1" applyAlignment="1">
      <alignment vertical="center" shrinkToFit="1"/>
    </xf>
    <xf numFmtId="0" fontId="14" fillId="0" borderId="0" xfId="626" applyFont="1" applyFill="1" applyAlignment="1">
      <alignment horizontal="center" vertical="center" wrapText="1"/>
    </xf>
    <xf numFmtId="199" fontId="10" fillId="0" borderId="0" xfId="1071" applyNumberFormat="1" applyFont="1" applyFill="1" applyBorder="1" applyAlignment="1">
      <alignment vertical="center"/>
    </xf>
    <xf numFmtId="0" fontId="13" fillId="0" borderId="2" xfId="1071" applyFont="1" applyFill="1" applyBorder="1" applyAlignment="1">
      <alignment horizontal="distributed" vertical="center" wrapText="1" indent="3"/>
    </xf>
    <xf numFmtId="41" fontId="12" fillId="0" borderId="2" xfId="0" applyNumberFormat="1" applyFont="1" applyFill="1" applyBorder="1" applyAlignment="1">
      <alignment horizontal="center" vertical="center" wrapText="1"/>
    </xf>
    <xf numFmtId="41" fontId="29" fillId="0" borderId="2" xfId="998" applyNumberFormat="1" applyFont="1" applyFill="1" applyBorder="1" applyAlignment="1">
      <alignment horizontal="center" vertical="center" wrapText="1"/>
    </xf>
    <xf numFmtId="0" fontId="29" fillId="0" borderId="2" xfId="892" applyNumberFormat="1" applyFont="1" applyFill="1" applyBorder="1" applyAlignment="1">
      <alignment horizontal="left" vertical="center" wrapText="1"/>
    </xf>
    <xf numFmtId="41" fontId="13" fillId="0" borderId="2" xfId="998" applyNumberFormat="1" applyFont="1" applyFill="1" applyBorder="1" applyAlignment="1">
      <alignment horizontal="center" vertical="center" wrapText="1"/>
    </xf>
    <xf numFmtId="0" fontId="13" fillId="0" borderId="2" xfId="1071" applyFont="1" applyFill="1" applyBorder="1" applyAlignment="1">
      <alignment horizontal="left" vertical="center" wrapText="1"/>
    </xf>
    <xf numFmtId="0" fontId="29" fillId="0" borderId="2" xfId="892" applyNumberFormat="1" applyFont="1" applyFill="1" applyBorder="1" applyAlignment="1">
      <alignment horizontal="left" vertical="center" wrapText="1" indent="2"/>
    </xf>
    <xf numFmtId="0" fontId="29" fillId="0" borderId="2" xfId="892" applyNumberFormat="1" applyFont="1" applyFill="1" applyBorder="1" applyAlignment="1">
      <alignment horizontal="left" vertical="center" wrapText="1" indent="1"/>
    </xf>
    <xf numFmtId="0" fontId="13" fillId="0" borderId="2" xfId="892" applyNumberFormat="1" applyFont="1" applyFill="1" applyBorder="1" applyAlignment="1">
      <alignment horizontal="left" vertical="center" wrapText="1"/>
    </xf>
    <xf numFmtId="41" fontId="10" fillId="0" borderId="0" xfId="648" applyNumberFormat="1" applyFill="1" applyAlignment="1">
      <alignment horizontal="center"/>
    </xf>
    <xf numFmtId="198" fontId="29" fillId="0" borderId="0" xfId="895" applyNumberFormat="1" applyFont="1" applyFill="1" applyBorder="1" applyAlignment="1" applyProtection="1">
      <alignment horizontal="left" vertical="center"/>
    </xf>
    <xf numFmtId="0" fontId="29" fillId="0" borderId="0" xfId="648" applyFont="1" applyFill="1" applyBorder="1" applyAlignment="1">
      <alignment horizontal="center" vertical="center"/>
    </xf>
    <xf numFmtId="0" fontId="29" fillId="0" borderId="0" xfId="648" applyFont="1" applyFill="1" applyAlignment="1">
      <alignment horizontal="center" vertical="center"/>
    </xf>
    <xf numFmtId="198" fontId="31" fillId="0" borderId="0" xfId="895" applyNumberFormat="1" applyFont="1" applyFill="1" applyBorder="1" applyAlignment="1" applyProtection="1">
      <alignment horizontal="right" vertical="center"/>
    </xf>
    <xf numFmtId="41" fontId="13" fillId="0" borderId="2" xfId="966" applyNumberFormat="1" applyFont="1" applyFill="1" applyBorder="1" applyAlignment="1">
      <alignment horizontal="center" vertical="center" wrapText="1"/>
    </xf>
    <xf numFmtId="0" fontId="44" fillId="0" borderId="0" xfId="555" applyFont="1" applyFill="1">
      <alignment vertical="center"/>
    </xf>
    <xf numFmtId="41" fontId="29" fillId="0" borderId="2" xfId="966" applyNumberFormat="1" applyFont="1" applyFill="1" applyBorder="1" applyAlignment="1">
      <alignment horizontal="center" vertical="center" wrapText="1"/>
    </xf>
    <xf numFmtId="41" fontId="45" fillId="0" borderId="2" xfId="0" applyNumberFormat="1" applyFont="1" applyFill="1" applyBorder="1" applyAlignment="1">
      <alignment horizontal="center" vertical="center" wrapText="1"/>
    </xf>
    <xf numFmtId="201" fontId="29" fillId="0" borderId="2" xfId="3" applyNumberFormat="1" applyFont="1" applyFill="1" applyBorder="1" applyAlignment="1">
      <alignment horizontal="right" vertical="center" wrapText="1"/>
    </xf>
    <xf numFmtId="41" fontId="32" fillId="0" borderId="2" xfId="0" applyNumberFormat="1" applyFont="1" applyFill="1" applyBorder="1" applyAlignment="1">
      <alignment horizontal="center" vertical="center" wrapText="1"/>
    </xf>
    <xf numFmtId="41" fontId="29" fillId="0" borderId="2" xfId="0" applyNumberFormat="1" applyFont="1" applyFill="1" applyBorder="1" applyAlignment="1" applyProtection="1">
      <alignment horizontal="center" vertical="center" wrapText="1"/>
    </xf>
    <xf numFmtId="41" fontId="14" fillId="0" borderId="2" xfId="0" applyNumberFormat="1" applyFont="1" applyFill="1" applyBorder="1" applyAlignment="1">
      <alignment horizontal="center" vertical="center" wrapText="1"/>
    </xf>
    <xf numFmtId="41" fontId="29" fillId="0" borderId="2" xfId="626" applyNumberFormat="1" applyFont="1" applyFill="1" applyBorder="1" applyAlignment="1">
      <alignment horizontal="center" vertical="center" wrapText="1"/>
    </xf>
    <xf numFmtId="41" fontId="13" fillId="0" borderId="2" xfId="0" applyNumberFormat="1" applyFont="1" applyFill="1" applyBorder="1" applyAlignment="1" applyProtection="1">
      <alignment horizontal="center" vertical="center" wrapText="1"/>
    </xf>
    <xf numFmtId="41" fontId="13" fillId="0" borderId="2" xfId="626" applyNumberFormat="1" applyFont="1" applyFill="1" applyBorder="1" applyAlignment="1">
      <alignment horizontal="center" vertical="center" wrapText="1"/>
    </xf>
    <xf numFmtId="49" fontId="29" fillId="0" borderId="2" xfId="0" applyNumberFormat="1" applyFont="1" applyFill="1" applyBorder="1" applyAlignment="1" applyProtection="1">
      <alignment horizontal="center" vertical="center" wrapText="1"/>
    </xf>
    <xf numFmtId="41" fontId="29" fillId="0" borderId="2" xfId="966" applyNumberFormat="1" applyFont="1" applyFill="1" applyBorder="1" applyAlignment="1">
      <alignment horizontal="left" vertical="center" wrapText="1"/>
    </xf>
    <xf numFmtId="41" fontId="29" fillId="0" borderId="2" xfId="626" applyNumberFormat="1" applyFont="1" applyFill="1" applyBorder="1" applyAlignment="1">
      <alignment horizontal="left" vertical="center" wrapText="1"/>
    </xf>
    <xf numFmtId="201" fontId="29" fillId="0" borderId="2" xfId="3" applyNumberFormat="1" applyFont="1" applyFill="1" applyBorder="1" applyAlignment="1" applyProtection="1">
      <alignment horizontal="right" vertical="center" wrapText="1"/>
      <protection locked="0"/>
    </xf>
    <xf numFmtId="200" fontId="13" fillId="0" borderId="2" xfId="966" applyNumberFormat="1" applyFont="1" applyFill="1" applyBorder="1" applyAlignment="1">
      <alignment horizontal="center" vertical="center" wrapText="1"/>
    </xf>
    <xf numFmtId="0" fontId="46" fillId="0" borderId="0" xfId="0" applyFont="1" applyAlignment="1"/>
    <xf numFmtId="0" fontId="47" fillId="0" borderId="0" xfId="904" applyFont="1" applyFill="1" applyAlignment="1">
      <alignment horizontal="center" vertical="center"/>
    </xf>
    <xf numFmtId="0" fontId="46" fillId="0" borderId="0" xfId="0" applyFont="1" applyFill="1" applyAlignment="1"/>
    <xf numFmtId="0" fontId="14" fillId="0" borderId="0" xfId="904" applyFont="1" applyFill="1" applyAlignment="1">
      <alignment horizontal="left" vertical="center"/>
    </xf>
    <xf numFmtId="0" fontId="14" fillId="0" borderId="0" xfId="0" applyFont="1" applyFill="1" applyAlignment="1">
      <alignment vertical="center"/>
    </xf>
    <xf numFmtId="0" fontId="14" fillId="0" borderId="0" xfId="904" applyFont="1" applyFill="1" applyAlignment="1">
      <alignment horizontal="right" vertical="center"/>
    </xf>
    <xf numFmtId="200" fontId="10" fillId="0" borderId="0" xfId="648" applyNumberFormat="1" applyFont="1" applyFill="1" applyAlignment="1">
      <alignment horizontal="center" vertical="center" wrapText="1"/>
    </xf>
    <xf numFmtId="0" fontId="14" fillId="0" borderId="2" xfId="0" applyFont="1" applyFill="1" applyBorder="1" applyAlignment="1">
      <alignment horizontal="left" vertical="center" wrapText="1"/>
    </xf>
    <xf numFmtId="200" fontId="29" fillId="0" borderId="2" xfId="0" applyNumberFormat="1" applyFont="1" applyFill="1" applyBorder="1" applyAlignment="1">
      <alignment vertical="center" wrapText="1"/>
    </xf>
    <xf numFmtId="201" fontId="29" fillId="0" borderId="2" xfId="3" applyNumberFormat="1" applyFont="1" applyFill="1" applyBorder="1" applyAlignment="1">
      <alignment vertical="center" wrapText="1"/>
    </xf>
    <xf numFmtId="0" fontId="14" fillId="0" borderId="2" xfId="0" applyFont="1" applyBorder="1" applyAlignment="1">
      <alignment horizontal="left" vertical="center" wrapText="1"/>
    </xf>
    <xf numFmtId="0" fontId="4" fillId="2" borderId="0" xfId="555" applyFont="1" applyFill="1" applyAlignment="1">
      <alignment horizontal="center" vertical="center"/>
    </xf>
    <xf numFmtId="0" fontId="12" fillId="0" borderId="2" xfId="0" applyFont="1" applyFill="1" applyBorder="1" applyAlignment="1">
      <alignment horizontal="center" vertical="center" wrapText="1"/>
    </xf>
    <xf numFmtId="200" fontId="13" fillId="0" borderId="2" xfId="0" applyNumberFormat="1" applyFont="1" applyFill="1" applyBorder="1" applyAlignment="1">
      <alignment vertical="center" wrapText="1"/>
    </xf>
    <xf numFmtId="0" fontId="10" fillId="0" borderId="0" xfId="998" applyFill="1" applyProtection="1">
      <alignment vertical="center"/>
    </xf>
    <xf numFmtId="0" fontId="4" fillId="0" borderId="0" xfId="998" applyFont="1" applyFill="1" applyProtection="1">
      <alignment vertical="center"/>
    </xf>
    <xf numFmtId="0" fontId="36" fillId="0" borderId="0" xfId="998" applyFont="1" applyFill="1" applyAlignment="1" applyProtection="1">
      <alignment horizontal="center" vertical="center"/>
    </xf>
    <xf numFmtId="0" fontId="36" fillId="0" borderId="0" xfId="998" applyFont="1" applyFill="1" applyProtection="1">
      <alignment vertical="center"/>
    </xf>
    <xf numFmtId="0" fontId="10" fillId="0" borderId="0" xfId="998" applyFill="1" applyAlignment="1" applyProtection="1">
      <alignment horizontal="center" vertical="center"/>
    </xf>
    <xf numFmtId="199" fontId="10" fillId="0" borderId="0" xfId="998" applyNumberFormat="1" applyFill="1" applyAlignment="1" applyProtection="1">
      <alignment horizontal="center" vertical="center"/>
    </xf>
    <xf numFmtId="200" fontId="10" fillId="0" borderId="0" xfId="648" applyNumberFormat="1" applyFill="1" applyAlignment="1" applyProtection="1"/>
    <xf numFmtId="0" fontId="48" fillId="0" borderId="0" xfId="0" applyFont="1" applyFill="1" applyAlignment="1">
      <alignment horizontal="center" vertical="center"/>
    </xf>
    <xf numFmtId="0" fontId="29" fillId="0" borderId="0" xfId="998" applyFont="1" applyFill="1" applyProtection="1">
      <alignment vertical="center"/>
    </xf>
    <xf numFmtId="0" fontId="29" fillId="0" borderId="0" xfId="998" applyFont="1" applyFill="1" applyAlignment="1" applyProtection="1">
      <alignment horizontal="center" vertical="center"/>
    </xf>
    <xf numFmtId="199" fontId="29" fillId="0" borderId="0" xfId="998" applyNumberFormat="1" applyFont="1" applyFill="1" applyBorder="1" applyAlignment="1" applyProtection="1">
      <alignment horizontal="center" vertical="center"/>
    </xf>
    <xf numFmtId="200" fontId="4" fillId="0" borderId="0" xfId="648" applyNumberFormat="1" applyFont="1" applyFill="1" applyAlignment="1" applyProtection="1"/>
    <xf numFmtId="199" fontId="13" fillId="0" borderId="12" xfId="998" applyNumberFormat="1" applyFont="1" applyFill="1" applyBorder="1" applyAlignment="1" applyProtection="1">
      <alignment horizontal="center" vertical="center" wrapText="1"/>
    </xf>
    <xf numFmtId="0" fontId="13" fillId="0" borderId="2" xfId="998" applyFont="1" applyFill="1" applyBorder="1" applyAlignment="1" applyProtection="1">
      <alignment horizontal="distributed" vertical="center" wrapText="1" indent="3"/>
    </xf>
    <xf numFmtId="199" fontId="13" fillId="0" borderId="2" xfId="998" applyNumberFormat="1" applyFont="1" applyFill="1" applyBorder="1" applyAlignment="1" applyProtection="1">
      <alignment horizontal="center" vertical="center" wrapText="1"/>
    </xf>
    <xf numFmtId="0" fontId="36" fillId="0" borderId="0" xfId="998" applyFont="1" applyFill="1" applyAlignment="1" applyProtection="1">
      <alignment horizontal="center" vertical="center" wrapText="1"/>
    </xf>
    <xf numFmtId="0" fontId="12" fillId="0" borderId="13" xfId="0" applyFont="1" applyFill="1" applyBorder="1" applyAlignment="1" applyProtection="1">
      <alignment horizontal="left" vertical="center"/>
    </xf>
    <xf numFmtId="49" fontId="12" fillId="0" borderId="2" xfId="0" applyNumberFormat="1" applyFont="1" applyFill="1" applyBorder="1" applyAlignment="1" applyProtection="1">
      <alignment horizontal="left" vertical="center" wrapText="1"/>
    </xf>
    <xf numFmtId="3" fontId="12" fillId="0" borderId="2" xfId="0" applyNumberFormat="1" applyFont="1" applyFill="1" applyBorder="1" applyAlignment="1" applyProtection="1">
      <alignment horizontal="center" vertical="center"/>
    </xf>
    <xf numFmtId="201" fontId="13" fillId="0" borderId="2" xfId="3" applyNumberFormat="1" applyFont="1" applyFill="1" applyBorder="1" applyAlignment="1" applyProtection="1">
      <alignment horizontal="center" vertical="center" wrapText="1" shrinkToFit="1"/>
    </xf>
    <xf numFmtId="0" fontId="4" fillId="0" borderId="0" xfId="555" applyFont="1" applyFill="1" applyProtection="1">
      <alignment vertical="center"/>
    </xf>
    <xf numFmtId="49" fontId="14" fillId="0" borderId="2" xfId="0" applyNumberFormat="1" applyFont="1" applyFill="1" applyBorder="1" applyAlignment="1" applyProtection="1">
      <alignment horizontal="left" vertical="center" wrapText="1"/>
    </xf>
    <xf numFmtId="0" fontId="14" fillId="0" borderId="13" xfId="0" applyFont="1" applyFill="1" applyBorder="1" applyAlignment="1" applyProtection="1">
      <alignment horizontal="left" vertical="center"/>
    </xf>
    <xf numFmtId="3" fontId="14" fillId="0" borderId="2" xfId="0" applyNumberFormat="1" applyFont="1" applyFill="1" applyBorder="1" applyAlignment="1" applyProtection="1">
      <alignment horizontal="center" vertical="center"/>
      <protection locked="0"/>
    </xf>
    <xf numFmtId="201" fontId="29" fillId="0" borderId="2" xfId="3" applyNumberFormat="1" applyFont="1" applyFill="1" applyBorder="1" applyAlignment="1" applyProtection="1">
      <alignment horizontal="center" vertical="center" wrapText="1" shrinkToFit="1"/>
      <protection locked="0"/>
    </xf>
    <xf numFmtId="3" fontId="14" fillId="0" borderId="2" xfId="0" applyNumberFormat="1" applyFont="1" applyFill="1" applyBorder="1" applyAlignment="1" applyProtection="1">
      <alignment horizontal="center" vertical="center"/>
    </xf>
    <xf numFmtId="201" fontId="29" fillId="0" borderId="2" xfId="3" applyNumberFormat="1" applyFont="1" applyFill="1" applyBorder="1" applyAlignment="1" applyProtection="1">
      <alignment horizontal="center" vertical="center" wrapText="1" shrinkToFit="1"/>
    </xf>
    <xf numFmtId="3" fontId="12" fillId="0" borderId="2" xfId="0" applyNumberFormat="1" applyFont="1" applyFill="1" applyBorder="1" applyAlignment="1" applyProtection="1">
      <alignment horizontal="center" vertical="center"/>
      <protection locked="0"/>
    </xf>
    <xf numFmtId="201" fontId="13" fillId="0" borderId="2" xfId="3" applyNumberFormat="1" applyFont="1" applyFill="1" applyBorder="1" applyAlignment="1" applyProtection="1">
      <alignment horizontal="center" vertical="center" wrapText="1" shrinkToFit="1"/>
      <protection locked="0"/>
    </xf>
    <xf numFmtId="3" fontId="29" fillId="0" borderId="2" xfId="0" applyNumberFormat="1" applyFont="1" applyFill="1" applyBorder="1" applyAlignment="1" applyProtection="1">
      <alignment horizontal="center" vertical="center"/>
      <protection locked="0"/>
    </xf>
    <xf numFmtId="200" fontId="29" fillId="0" borderId="2" xfId="0" applyNumberFormat="1" applyFont="1" applyFill="1" applyBorder="1" applyAlignment="1" applyProtection="1">
      <alignment horizontal="center" vertical="center" wrapText="1"/>
      <protection locked="0"/>
    </xf>
    <xf numFmtId="0" fontId="29" fillId="0" borderId="13" xfId="0" applyNumberFormat="1" applyFont="1" applyFill="1" applyBorder="1" applyAlignment="1" applyProtection="1">
      <alignment horizontal="left" vertical="center"/>
    </xf>
    <xf numFmtId="49" fontId="29" fillId="0" borderId="2" xfId="0" applyNumberFormat="1" applyFont="1" applyFill="1" applyBorder="1" applyAlignment="1" applyProtection="1">
      <alignment horizontal="left" vertical="center" wrapText="1" indent="3"/>
    </xf>
    <xf numFmtId="49" fontId="12" fillId="0" borderId="13" xfId="0" applyNumberFormat="1" applyFont="1" applyFill="1" applyBorder="1" applyAlignment="1" applyProtection="1">
      <alignment horizontal="left" vertical="center" wrapText="1"/>
    </xf>
    <xf numFmtId="49" fontId="14" fillId="0" borderId="13" xfId="0" applyNumberFormat="1" applyFont="1" applyFill="1" applyBorder="1" applyAlignment="1" applyProtection="1">
      <alignment horizontal="left" vertical="center" wrapText="1"/>
    </xf>
    <xf numFmtId="9" fontId="14" fillId="0" borderId="2" xfId="0" applyNumberFormat="1" applyFont="1" applyFill="1" applyBorder="1" applyAlignment="1" applyProtection="1">
      <alignment horizontal="center" vertical="center"/>
      <protection locked="0"/>
    </xf>
    <xf numFmtId="49" fontId="49" fillId="0" borderId="13" xfId="0" applyNumberFormat="1" applyFont="1" applyFill="1" applyBorder="1" applyAlignment="1" applyProtection="1">
      <alignment horizontal="distributed" vertical="center"/>
    </xf>
    <xf numFmtId="49" fontId="49" fillId="0" borderId="2" xfId="0" applyNumberFormat="1" applyFont="1" applyFill="1" applyBorder="1" applyAlignment="1" applyProtection="1">
      <alignment horizontal="distributed" vertical="center" wrapText="1"/>
    </xf>
    <xf numFmtId="49" fontId="13" fillId="0" borderId="12" xfId="998" applyNumberFormat="1" applyFont="1" applyFill="1" applyBorder="1" applyAlignment="1" applyProtection="1">
      <alignment horizontal="left" vertical="center"/>
    </xf>
    <xf numFmtId="0" fontId="13" fillId="0" borderId="2" xfId="998" applyFont="1" applyFill="1" applyBorder="1" applyAlignment="1" applyProtection="1">
      <alignment horizontal="left" vertical="center" wrapText="1"/>
    </xf>
    <xf numFmtId="0" fontId="29" fillId="0" borderId="2" xfId="998" applyFont="1" applyFill="1" applyBorder="1" applyAlignment="1" applyProtection="1">
      <alignment horizontal="left" vertical="center" wrapText="1"/>
    </xf>
    <xf numFmtId="49" fontId="29" fillId="0" borderId="12" xfId="998" applyNumberFormat="1" applyFont="1" applyFill="1" applyBorder="1" applyAlignment="1" applyProtection="1">
      <alignment horizontal="left" vertical="center"/>
    </xf>
    <xf numFmtId="0" fontId="29" fillId="0" borderId="2" xfId="555" applyFont="1" applyFill="1" applyBorder="1" applyAlignment="1" applyProtection="1">
      <alignment horizontal="left" vertical="center" wrapText="1"/>
    </xf>
    <xf numFmtId="0" fontId="13" fillId="0" borderId="2" xfId="555" applyFont="1" applyFill="1" applyBorder="1" applyAlignment="1" applyProtection="1">
      <alignment horizontal="left" vertical="center" wrapText="1"/>
    </xf>
    <xf numFmtId="49" fontId="13" fillId="0" borderId="12" xfId="998" applyNumberFormat="1" applyFont="1" applyFill="1" applyBorder="1" applyAlignment="1" applyProtection="1">
      <alignment horizontal="distributed" vertical="center" indent="1"/>
    </xf>
    <xf numFmtId="0" fontId="13" fillId="0" borderId="2" xfId="998" applyFont="1" applyFill="1" applyBorder="1" applyAlignment="1" applyProtection="1">
      <alignment horizontal="distributed" vertical="center" wrapText="1" indent="1"/>
    </xf>
    <xf numFmtId="200" fontId="10" fillId="0" borderId="0" xfId="998" applyNumberFormat="1" applyFill="1" applyAlignment="1" applyProtection="1">
      <alignment horizontal="center" vertical="center"/>
    </xf>
    <xf numFmtId="0" fontId="4" fillId="0" borderId="0" xfId="998" applyFont="1" applyFill="1">
      <alignment vertical="center"/>
    </xf>
    <xf numFmtId="0" fontId="36" fillId="0" borderId="0" xfId="998" applyFont="1" applyFill="1" applyAlignment="1">
      <alignment horizontal="center" vertical="center"/>
    </xf>
    <xf numFmtId="0" fontId="10" fillId="0" borderId="0" xfId="998" applyFill="1" applyAlignment="1">
      <alignment horizontal="center" vertical="center"/>
    </xf>
    <xf numFmtId="199" fontId="10" fillId="0" borderId="0" xfId="998" applyNumberFormat="1" applyFill="1" applyAlignment="1">
      <alignment horizontal="center" vertical="center"/>
    </xf>
    <xf numFmtId="0" fontId="29" fillId="0" borderId="0" xfId="998" applyFont="1" applyFill="1">
      <alignment vertical="center"/>
    </xf>
    <xf numFmtId="0" fontId="50" fillId="0" borderId="0" xfId="998" applyFont="1" applyFill="1" applyAlignment="1">
      <alignment horizontal="center" vertical="center"/>
    </xf>
    <xf numFmtId="0" fontId="29" fillId="0" borderId="0" xfId="998" applyFont="1" applyFill="1" applyAlignment="1">
      <alignment horizontal="center" vertical="center"/>
    </xf>
    <xf numFmtId="199" fontId="29" fillId="0" borderId="0" xfId="998" applyNumberFormat="1" applyFont="1" applyFill="1" applyAlignment="1">
      <alignment horizontal="center" vertical="center"/>
    </xf>
    <xf numFmtId="199" fontId="13" fillId="0" borderId="12" xfId="998" applyNumberFormat="1" applyFont="1" applyFill="1" applyBorder="1" applyAlignment="1">
      <alignment horizontal="center" vertical="center" wrapText="1"/>
    </xf>
    <xf numFmtId="0" fontId="13" fillId="0" borderId="2" xfId="998" applyFont="1" applyFill="1" applyBorder="1" applyAlignment="1">
      <alignment horizontal="distributed" vertical="center" wrapText="1" indent="3"/>
    </xf>
    <xf numFmtId="0" fontId="51" fillId="0" borderId="0" xfId="1070" applyFont="1" applyFill="1" applyAlignment="1">
      <alignment vertical="center" wrapText="1"/>
    </xf>
    <xf numFmtId="201" fontId="13" fillId="0" borderId="2" xfId="3" applyNumberFormat="1" applyFont="1" applyFill="1" applyBorder="1" applyAlignment="1" applyProtection="1">
      <alignment horizontal="center" vertical="center" wrapText="1"/>
      <protection locked="0"/>
    </xf>
    <xf numFmtId="200" fontId="14" fillId="0" borderId="2" xfId="0" applyNumberFormat="1" applyFont="1" applyFill="1" applyBorder="1" applyAlignment="1" applyProtection="1">
      <alignment horizontal="center" vertical="center" wrapText="1"/>
      <protection locked="0"/>
    </xf>
    <xf numFmtId="201" fontId="29" fillId="0" borderId="2" xfId="3" applyNumberFormat="1" applyFont="1" applyFill="1" applyBorder="1" applyAlignment="1" applyProtection="1">
      <alignment horizontal="center" vertical="center" wrapText="1"/>
      <protection locked="0"/>
    </xf>
    <xf numFmtId="0" fontId="29" fillId="0" borderId="13" xfId="0" applyFont="1" applyFill="1" applyBorder="1" applyAlignment="1" applyProtection="1">
      <alignment vertical="center"/>
    </xf>
    <xf numFmtId="200" fontId="12" fillId="0" borderId="2" xfId="0" applyNumberFormat="1" applyFont="1" applyFill="1" applyBorder="1" applyAlignment="1" applyProtection="1">
      <alignment horizontal="center" vertical="center" wrapText="1"/>
      <protection locked="0"/>
    </xf>
    <xf numFmtId="0" fontId="13" fillId="0" borderId="12" xfId="998" applyFont="1" applyFill="1" applyBorder="1" applyAlignment="1">
      <alignment horizontal="left" vertical="center"/>
    </xf>
    <xf numFmtId="0" fontId="13" fillId="0" borderId="2" xfId="555" applyFont="1" applyFill="1" applyBorder="1" applyAlignment="1">
      <alignment horizontal="left" vertical="center"/>
    </xf>
    <xf numFmtId="203" fontId="13" fillId="0" borderId="2" xfId="1" applyNumberFormat="1" applyFont="1" applyFill="1" applyBorder="1" applyAlignment="1">
      <alignment horizontal="center" vertical="center" wrapText="1"/>
    </xf>
    <xf numFmtId="0" fontId="29" fillId="0" borderId="12" xfId="998" applyFont="1" applyFill="1" applyBorder="1" applyAlignment="1">
      <alignment horizontal="left" vertical="center"/>
    </xf>
    <xf numFmtId="0" fontId="29" fillId="0" borderId="2" xfId="998" applyFont="1" applyFill="1" applyBorder="1" applyAlignment="1">
      <alignment horizontal="left" vertical="center"/>
    </xf>
    <xf numFmtId="203" fontId="29" fillId="0" borderId="2" xfId="1" applyNumberFormat="1" applyFont="1" applyFill="1" applyBorder="1" applyAlignment="1">
      <alignment horizontal="center" vertical="center" wrapText="1"/>
    </xf>
    <xf numFmtId="200" fontId="29" fillId="0" borderId="2" xfId="1" applyNumberFormat="1" applyFont="1" applyFill="1" applyBorder="1" applyAlignment="1" applyProtection="1">
      <alignment horizontal="center" vertical="center" wrapText="1"/>
      <protection locked="0"/>
    </xf>
    <xf numFmtId="0" fontId="29" fillId="0" borderId="12" xfId="998" applyFont="1" applyFill="1" applyBorder="1">
      <alignment vertical="center"/>
    </xf>
    <xf numFmtId="0" fontId="13" fillId="0" borderId="2" xfId="998" applyFont="1" applyFill="1" applyBorder="1" applyAlignment="1">
      <alignment horizontal="distributed" vertical="center" indent="1"/>
    </xf>
    <xf numFmtId="3" fontId="13" fillId="0" borderId="2" xfId="0" applyNumberFormat="1" applyFont="1" applyFill="1" applyBorder="1" applyAlignment="1" applyProtection="1">
      <alignment horizontal="center" vertical="center"/>
    </xf>
    <xf numFmtId="0" fontId="5" fillId="0" borderId="0" xfId="0" applyFont="1" applyFill="1" applyBorder="1" applyAlignment="1"/>
    <xf numFmtId="0" fontId="52" fillId="0" borderId="0" xfId="998" applyFont="1" applyFill="1" applyProtection="1">
      <alignment vertical="center"/>
    </xf>
    <xf numFmtId="0" fontId="48" fillId="0" borderId="0" xfId="0" applyFont="1" applyFill="1" applyBorder="1" applyAlignment="1">
      <alignment horizontal="center" vertical="center"/>
    </xf>
    <xf numFmtId="0" fontId="53" fillId="0" borderId="13" xfId="0" applyFont="1" applyFill="1" applyBorder="1" applyAlignment="1" applyProtection="1">
      <alignment horizontal="left" vertical="center"/>
    </xf>
    <xf numFmtId="49" fontId="53" fillId="0" borderId="2" xfId="0" applyNumberFormat="1" applyFont="1" applyFill="1" applyBorder="1" applyAlignment="1" applyProtection="1">
      <alignment horizontal="left" vertical="center" wrapText="1"/>
    </xf>
    <xf numFmtId="0" fontId="54" fillId="0" borderId="0" xfId="555" applyFont="1" applyFill="1" applyProtection="1">
      <alignment vertical="center"/>
    </xf>
    <xf numFmtId="3" fontId="53" fillId="0" borderId="2" xfId="0" applyNumberFormat="1" applyFont="1" applyFill="1" applyBorder="1" applyAlignment="1" applyProtection="1">
      <alignment horizontal="center" vertical="center"/>
      <protection locked="0"/>
    </xf>
    <xf numFmtId="49" fontId="53" fillId="0" borderId="13" xfId="0" applyNumberFormat="1" applyFont="1" applyFill="1" applyBorder="1" applyAlignment="1" applyProtection="1">
      <alignment horizontal="left" vertical="center" wrapText="1"/>
    </xf>
    <xf numFmtId="0" fontId="53" fillId="0" borderId="2" xfId="998" applyFont="1" applyFill="1" applyBorder="1" applyAlignment="1" applyProtection="1">
      <alignment horizontal="left" vertical="center" wrapText="1" indent="2"/>
    </xf>
    <xf numFmtId="49" fontId="53" fillId="0" borderId="2" xfId="0" applyNumberFormat="1" applyFont="1" applyFill="1" applyBorder="1" applyAlignment="1" applyProtection="1">
      <alignment horizontal="left" vertical="center" wrapText="1" indent="3"/>
    </xf>
    <xf numFmtId="49" fontId="12" fillId="0" borderId="12" xfId="1060" applyNumberFormat="1" applyFont="1" applyFill="1" applyBorder="1" applyAlignment="1" applyProtection="1">
      <alignment horizontal="left" vertical="center"/>
    </xf>
    <xf numFmtId="49" fontId="14" fillId="0" borderId="12" xfId="1060" applyNumberFormat="1" applyFont="1" applyFill="1" applyBorder="1" applyAlignment="1" applyProtection="1">
      <alignment horizontal="left" vertical="center"/>
    </xf>
    <xf numFmtId="3" fontId="29" fillId="0" borderId="2"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horizontal="center" vertical="center"/>
      <protection locked="0"/>
    </xf>
    <xf numFmtId="0" fontId="10" fillId="0" borderId="12" xfId="998" applyFill="1" applyBorder="1" applyAlignment="1" applyProtection="1">
      <alignment horizontal="left" vertical="center"/>
    </xf>
    <xf numFmtId="3" fontId="10" fillId="0" borderId="0" xfId="998" applyNumberFormat="1" applyFill="1" applyAlignment="1" applyProtection="1">
      <alignment horizontal="center" vertical="center"/>
    </xf>
    <xf numFmtId="200" fontId="29" fillId="0" borderId="2" xfId="0" applyNumberFormat="1" applyFont="1" applyFill="1" applyBorder="1" applyAlignment="1" applyProtection="1">
      <alignment horizontal="center" vertical="center" wrapText="1"/>
    </xf>
    <xf numFmtId="0" fontId="13" fillId="0" borderId="12" xfId="998" applyFont="1" applyFill="1" applyBorder="1" applyAlignment="1" applyProtection="1">
      <alignment horizontal="left" vertical="center"/>
    </xf>
    <xf numFmtId="0" fontId="13" fillId="0" borderId="2" xfId="555" applyFont="1" applyFill="1" applyBorder="1" applyAlignment="1" applyProtection="1">
      <alignment horizontal="left" vertical="center"/>
    </xf>
    <xf numFmtId="0" fontId="29" fillId="0" borderId="12" xfId="998" applyFont="1" applyFill="1" applyBorder="1" applyAlignment="1" applyProtection="1">
      <alignment horizontal="left" vertical="center"/>
    </xf>
    <xf numFmtId="0" fontId="29" fillId="0" borderId="2" xfId="998" applyFont="1" applyFill="1" applyBorder="1" applyAlignment="1" applyProtection="1">
      <alignment horizontal="left" vertical="center"/>
    </xf>
    <xf numFmtId="3" fontId="10" fillId="0" borderId="0" xfId="998" applyNumberFormat="1" applyFill="1" applyAlignment="1">
      <alignment horizontal="center" vertical="center"/>
    </xf>
    <xf numFmtId="0" fontId="5" fillId="0" borderId="0" xfId="0" applyFont="1" applyFill="1" applyBorder="1" applyAlignment="1">
      <alignment horizontal="center"/>
    </xf>
    <xf numFmtId="0" fontId="55" fillId="0" borderId="0" xfId="0" applyFont="1" applyFill="1" applyBorder="1" applyAlignment="1">
      <alignment horizontal="center" vertical="center"/>
    </xf>
    <xf numFmtId="0" fontId="55" fillId="0" borderId="14" xfId="0" applyFont="1" applyFill="1" applyBorder="1" applyAlignment="1">
      <alignment horizontal="center" vertical="center"/>
    </xf>
    <xf numFmtId="0" fontId="14" fillId="0" borderId="0" xfId="0" applyFont="1" applyAlignment="1">
      <alignment horizontal="center"/>
    </xf>
    <xf numFmtId="0" fontId="13" fillId="0" borderId="1" xfId="1073" applyFont="1" applyBorder="1" applyAlignment="1">
      <alignment horizontal="center" vertical="center"/>
    </xf>
    <xf numFmtId="0" fontId="13" fillId="0" borderId="12" xfId="1073" applyFont="1" applyBorder="1" applyAlignment="1">
      <alignment horizontal="center" vertical="center"/>
    </xf>
    <xf numFmtId="0" fontId="13" fillId="0" borderId="15" xfId="1073" applyFont="1" applyBorder="1" applyAlignment="1">
      <alignment horizontal="center" vertical="center"/>
    </xf>
    <xf numFmtId="0" fontId="13" fillId="0" borderId="11" xfId="1073" applyFont="1" applyBorder="1" applyAlignment="1">
      <alignment horizontal="center" vertical="center"/>
    </xf>
    <xf numFmtId="49" fontId="13" fillId="0" borderId="2" xfId="920" applyNumberFormat="1" applyFont="1" applyFill="1" applyBorder="1" applyAlignment="1" applyProtection="1">
      <alignment horizontal="center" vertical="center"/>
    </xf>
    <xf numFmtId="0" fontId="56" fillId="0" borderId="2" xfId="0" applyFont="1" applyFill="1" applyBorder="1" applyAlignment="1">
      <alignment horizontal="center" vertical="center"/>
    </xf>
    <xf numFmtId="10" fontId="56" fillId="0" borderId="2" xfId="0" applyNumberFormat="1" applyFont="1" applyFill="1" applyBorder="1" applyAlignment="1">
      <alignment horizontal="center" vertical="center"/>
    </xf>
    <xf numFmtId="0" fontId="57" fillId="0" borderId="2" xfId="0" applyFont="1" applyFill="1" applyBorder="1" applyAlignment="1">
      <alignment horizontal="center" vertical="center"/>
    </xf>
    <xf numFmtId="10" fontId="57" fillId="0" borderId="2" xfId="0" applyNumberFormat="1"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199" fontId="10" fillId="0" borderId="0" xfId="998" applyNumberFormat="1">
      <alignment vertical="center"/>
    </xf>
    <xf numFmtId="0" fontId="58" fillId="0" borderId="0" xfId="1009" applyFont="1" applyAlignment="1"/>
    <xf numFmtId="0" fontId="14" fillId="0" borderId="0" xfId="0" applyFont="1" applyAlignment="1">
      <alignment horizontal="right" vertical="center"/>
    </xf>
    <xf numFmtId="0" fontId="13" fillId="0" borderId="2" xfId="1073" applyFont="1" applyFill="1" applyBorder="1" applyAlignment="1">
      <alignment horizontal="center" vertical="center"/>
    </xf>
    <xf numFmtId="0" fontId="13" fillId="0" borderId="2" xfId="1073" applyFont="1" applyBorder="1" applyAlignment="1">
      <alignment horizontal="center" vertical="center" wrapText="1"/>
    </xf>
    <xf numFmtId="0" fontId="13" fillId="0" borderId="2" xfId="0" applyFont="1" applyBorder="1" applyAlignment="1">
      <alignment horizontal="left" vertical="center"/>
    </xf>
    <xf numFmtId="200" fontId="13" fillId="0" borderId="2" xfId="1" applyNumberFormat="1" applyFont="1" applyBorder="1" applyAlignment="1">
      <alignment horizontal="right" vertical="center" wrapText="1"/>
    </xf>
    <xf numFmtId="0" fontId="14" fillId="0" borderId="2" xfId="0" applyFont="1" applyBorder="1" applyAlignment="1">
      <alignment horizontal="left" vertical="center"/>
    </xf>
    <xf numFmtId="200" fontId="14" fillId="0" borderId="2" xfId="0" applyNumberFormat="1" applyFont="1" applyBorder="1" applyAlignment="1">
      <alignment horizontal="right" vertical="center" wrapText="1"/>
    </xf>
    <xf numFmtId="200" fontId="10" fillId="0" borderId="0" xfId="998" applyNumberFormat="1">
      <alignment vertical="center"/>
    </xf>
    <xf numFmtId="0" fontId="0" fillId="0" borderId="0" xfId="0" applyAlignment="1">
      <alignment vertical="center"/>
    </xf>
    <xf numFmtId="0" fontId="59" fillId="0" borderId="0" xfId="904" applyFont="1" applyAlignment="1">
      <alignment horizontal="center" vertical="center"/>
    </xf>
    <xf numFmtId="0" fontId="0" fillId="0" borderId="0" xfId="904" applyFont="1" applyAlignment="1">
      <alignment horizontal="right"/>
    </xf>
    <xf numFmtId="199" fontId="13" fillId="0" borderId="2" xfId="998" applyNumberFormat="1" applyFont="1" applyBorder="1" applyAlignment="1">
      <alignment horizontal="center" vertical="center" wrapText="1"/>
    </xf>
    <xf numFmtId="199" fontId="13" fillId="0" borderId="16" xfId="998" applyNumberFormat="1" applyFont="1" applyBorder="1" applyAlignment="1">
      <alignment horizontal="center" vertical="center" wrapText="1"/>
    </xf>
    <xf numFmtId="200" fontId="10" fillId="2" borderId="0" xfId="648" applyNumberFormat="1" applyFont="1" applyFill="1" applyAlignment="1">
      <alignment horizontal="center" vertical="center" wrapText="1"/>
    </xf>
    <xf numFmtId="0" fontId="12" fillId="0" borderId="2" xfId="0" applyFont="1" applyFill="1" applyBorder="1" applyAlignment="1">
      <alignment horizontal="left" vertical="center" wrapText="1"/>
    </xf>
    <xf numFmtId="200" fontId="12" fillId="0" borderId="15" xfId="0" applyNumberFormat="1" applyFont="1" applyFill="1" applyBorder="1" applyAlignment="1">
      <alignment vertical="center" wrapText="1"/>
    </xf>
    <xf numFmtId="200" fontId="12" fillId="0" borderId="2" xfId="0" applyNumberFormat="1" applyFont="1" applyFill="1" applyBorder="1" applyAlignment="1">
      <alignment vertical="center" wrapText="1"/>
    </xf>
    <xf numFmtId="0" fontId="60" fillId="0" borderId="2" xfId="1013" applyFont="1" applyFill="1" applyBorder="1" applyAlignment="1">
      <alignment horizontal="left" vertical="center" wrapText="1"/>
    </xf>
    <xf numFmtId="200" fontId="14" fillId="0" borderId="15" xfId="0" applyNumberFormat="1" applyFont="1" applyFill="1" applyBorder="1" applyAlignment="1">
      <alignment vertical="center" wrapText="1"/>
    </xf>
    <xf numFmtId="200" fontId="14" fillId="0" borderId="2" xfId="0" applyNumberFormat="1" applyFont="1" applyFill="1" applyBorder="1" applyAlignment="1">
      <alignment vertical="center" wrapText="1"/>
    </xf>
    <xf numFmtId="204" fontId="61" fillId="0" borderId="2" xfId="0" applyNumberFormat="1" applyFont="1" applyFill="1" applyBorder="1" applyAlignment="1">
      <alignment horizontal="center" vertical="center" wrapText="1"/>
    </xf>
    <xf numFmtId="0" fontId="0" fillId="0" borderId="0" xfId="0" applyFill="1" applyAlignment="1">
      <alignment horizontal="center"/>
    </xf>
    <xf numFmtId="0" fontId="11" fillId="0" borderId="0" xfId="904" applyFont="1" applyFill="1" applyBorder="1" applyAlignment="1">
      <alignment horizontal="center" vertical="center" wrapText="1"/>
    </xf>
    <xf numFmtId="0" fontId="14" fillId="0" borderId="0" xfId="904" applyFont="1" applyFill="1" applyBorder="1" applyAlignment="1">
      <alignment horizontal="left" vertical="center"/>
    </xf>
    <xf numFmtId="0" fontId="14" fillId="0" borderId="0" xfId="904" applyFont="1" applyFill="1" applyBorder="1" applyAlignment="1">
      <alignment horizontal="center" vertical="center"/>
    </xf>
    <xf numFmtId="195" fontId="12" fillId="0" borderId="2" xfId="651" applyNumberFormat="1" applyFont="1" applyFill="1" applyBorder="1" applyAlignment="1">
      <alignment horizontal="left" vertical="center"/>
    </xf>
    <xf numFmtId="200" fontId="12" fillId="0" borderId="2" xfId="651" applyNumberFormat="1" applyFont="1" applyFill="1" applyBorder="1" applyAlignment="1">
      <alignment horizontal="center" vertical="center" wrapText="1"/>
    </xf>
    <xf numFmtId="195" fontId="14" fillId="0" borderId="2" xfId="651" applyNumberFormat="1" applyFont="1" applyFill="1" applyBorder="1" applyAlignment="1">
      <alignment horizontal="left" vertical="center"/>
    </xf>
    <xf numFmtId="200" fontId="42" fillId="0" borderId="2" xfId="1" applyNumberFormat="1" applyFont="1" applyFill="1" applyBorder="1" applyAlignment="1">
      <alignment horizontal="center" vertical="center" wrapText="1"/>
    </xf>
    <xf numFmtId="0" fontId="12" fillId="0" borderId="2" xfId="651" applyFont="1" applyFill="1" applyBorder="1" applyAlignment="1">
      <alignment horizontal="center" vertical="center"/>
    </xf>
    <xf numFmtId="0" fontId="7" fillId="0" borderId="0" xfId="0" applyFont="1" applyFill="1" applyAlignment="1" applyProtection="1"/>
    <xf numFmtId="0" fontId="62" fillId="0" borderId="0" xfId="648" applyFont="1" applyFill="1" applyAlignment="1"/>
    <xf numFmtId="0" fontId="63" fillId="0" borderId="0" xfId="998" applyFont="1" applyFill="1" applyAlignment="1">
      <alignment horizontal="center" vertical="center" wrapText="1"/>
    </xf>
    <xf numFmtId="0" fontId="62" fillId="0" borderId="0" xfId="998" applyFont="1" applyFill="1">
      <alignment vertical="center"/>
    </xf>
    <xf numFmtId="0" fontId="52" fillId="0" borderId="0" xfId="998" applyFont="1" applyFill="1">
      <alignment vertical="center"/>
    </xf>
    <xf numFmtId="0" fontId="64" fillId="0" borderId="0" xfId="998" applyFont="1" applyFill="1">
      <alignment vertical="center"/>
    </xf>
    <xf numFmtId="0" fontId="30" fillId="0" borderId="0" xfId="998" applyFont="1" applyFill="1">
      <alignment vertical="center"/>
    </xf>
    <xf numFmtId="0" fontId="10" fillId="0" borderId="0" xfId="998" applyFont="1" applyFill="1">
      <alignment vertical="center"/>
    </xf>
    <xf numFmtId="0" fontId="62" fillId="0" borderId="0" xfId="998" applyFont="1" applyFill="1" applyAlignment="1">
      <alignment horizontal="center" vertical="center"/>
    </xf>
    <xf numFmtId="199" fontId="62" fillId="0" borderId="0" xfId="998" applyNumberFormat="1" applyFont="1" applyFill="1" applyAlignment="1">
      <alignment horizontal="center" vertical="center"/>
    </xf>
    <xf numFmtId="0" fontId="48" fillId="0" borderId="0" xfId="998" applyFont="1" applyFill="1" applyAlignment="1" applyProtection="1">
      <alignment horizontal="center" vertical="center"/>
    </xf>
    <xf numFmtId="0" fontId="0" fillId="0" borderId="0" xfId="0" applyFill="1" applyAlignment="1" applyProtection="1"/>
    <xf numFmtId="0" fontId="7" fillId="0" borderId="0" xfId="998" applyFont="1" applyFill="1">
      <alignment vertical="center"/>
    </xf>
    <xf numFmtId="0" fontId="42" fillId="0" borderId="0" xfId="998" applyFont="1" applyFill="1">
      <alignment vertical="center"/>
    </xf>
    <xf numFmtId="0" fontId="42" fillId="0" borderId="0" xfId="998" applyFont="1" applyFill="1" applyAlignment="1">
      <alignment horizontal="center" vertical="center"/>
    </xf>
    <xf numFmtId="199" fontId="42" fillId="0" borderId="0" xfId="998" applyNumberFormat="1" applyFont="1" applyFill="1" applyBorder="1" applyAlignment="1">
      <alignment horizontal="center" vertical="center"/>
    </xf>
    <xf numFmtId="199" fontId="61" fillId="0" borderId="2" xfId="998" applyNumberFormat="1" applyFont="1" applyFill="1" applyBorder="1" applyAlignment="1">
      <alignment horizontal="center" vertical="center" wrapText="1"/>
    </xf>
    <xf numFmtId="0" fontId="61" fillId="0" borderId="2" xfId="998" applyFont="1" applyFill="1" applyBorder="1" applyAlignment="1">
      <alignment horizontal="distributed" vertical="center" wrapText="1" indent="3"/>
    </xf>
    <xf numFmtId="0" fontId="9" fillId="0" borderId="0" xfId="998" applyFont="1" applyFill="1" applyAlignment="1">
      <alignment horizontal="center" vertical="center" wrapText="1"/>
    </xf>
    <xf numFmtId="0" fontId="12" fillId="0"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left" vertical="center"/>
    </xf>
    <xf numFmtId="49" fontId="42" fillId="0" borderId="2"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center" vertical="center"/>
      <protection locked="0"/>
    </xf>
    <xf numFmtId="201" fontId="42" fillId="0" borderId="2" xfId="3" applyNumberFormat="1" applyFont="1" applyFill="1" applyBorder="1" applyAlignment="1" applyProtection="1">
      <alignment horizontal="center" vertical="center" wrapText="1" shrinkToFit="1"/>
      <protection locked="0"/>
    </xf>
    <xf numFmtId="0" fontId="29" fillId="0" borderId="2" xfId="0" applyNumberFormat="1"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xf>
    <xf numFmtId="204" fontId="65" fillId="0" borderId="17" xfId="0" applyNumberFormat="1" applyFont="1" applyFill="1" applyBorder="1" applyAlignment="1" applyProtection="1">
      <alignment horizontal="left" vertical="center"/>
    </xf>
    <xf numFmtId="201" fontId="53" fillId="0" borderId="2" xfId="3" applyNumberFormat="1" applyFont="1" applyFill="1" applyBorder="1" applyAlignment="1" applyProtection="1">
      <alignment horizontal="center" vertical="center" wrapText="1" shrinkToFit="1"/>
      <protection locked="0"/>
    </xf>
    <xf numFmtId="0" fontId="54" fillId="0" borderId="0" xfId="555" applyFont="1" applyFill="1" applyAlignment="1">
      <alignment horizontal="center" vertical="center"/>
    </xf>
    <xf numFmtId="204" fontId="53" fillId="0" borderId="17" xfId="0" applyNumberFormat="1" applyFont="1" applyFill="1" applyBorder="1" applyAlignment="1" applyProtection="1">
      <alignment horizontal="left" vertical="center"/>
    </xf>
    <xf numFmtId="0" fontId="53" fillId="0" borderId="2" xfId="0" applyNumberFormat="1" applyFont="1" applyFill="1" applyBorder="1" applyAlignment="1" applyProtection="1">
      <alignment horizontal="center" vertical="center"/>
      <protection locked="0"/>
    </xf>
    <xf numFmtId="3" fontId="65" fillId="0" borderId="2" xfId="0" applyNumberFormat="1" applyFont="1" applyFill="1" applyBorder="1" applyAlignment="1" applyProtection="1">
      <alignment horizontal="center" vertical="center"/>
      <protection locked="0"/>
    </xf>
    <xf numFmtId="0" fontId="66" fillId="0" borderId="0" xfId="555" applyFont="1" applyFill="1" applyAlignment="1">
      <alignment horizontal="center" vertical="center"/>
    </xf>
    <xf numFmtId="0" fontId="13" fillId="0" borderId="2" xfId="0" applyFont="1" applyFill="1" applyBorder="1" applyAlignment="1">
      <alignment horizontal="left" vertical="center"/>
    </xf>
    <xf numFmtId="49" fontId="13" fillId="0" borderId="2" xfId="0" applyNumberFormat="1" applyFont="1" applyFill="1" applyBorder="1" applyAlignment="1">
      <alignment vertical="center" wrapText="1"/>
    </xf>
    <xf numFmtId="200" fontId="13" fillId="0" borderId="2" xfId="1" applyNumberFormat="1" applyFont="1" applyFill="1" applyBorder="1" applyAlignment="1" applyProtection="1">
      <alignment horizontal="center" vertical="center" wrapText="1"/>
      <protection locked="0"/>
    </xf>
    <xf numFmtId="0" fontId="12"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left" vertical="center" wrapText="1"/>
    </xf>
    <xf numFmtId="0" fontId="29" fillId="0"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vertical="center" wrapText="1"/>
    </xf>
    <xf numFmtId="49" fontId="12" fillId="0" borderId="2" xfId="0" applyNumberFormat="1" applyFont="1" applyFill="1" applyBorder="1" applyAlignment="1" applyProtection="1">
      <alignment vertical="center" wrapText="1"/>
    </xf>
    <xf numFmtId="49" fontId="14" fillId="0" borderId="2" xfId="0" applyNumberFormat="1" applyFont="1" applyFill="1" applyBorder="1" applyAlignment="1" applyProtection="1">
      <alignment horizontal="left" vertical="center"/>
    </xf>
    <xf numFmtId="49" fontId="14" fillId="0" borderId="2" xfId="0" applyNumberFormat="1"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wrapText="1"/>
      <protection locked="0"/>
    </xf>
    <xf numFmtId="0" fontId="61" fillId="0" borderId="2" xfId="0" applyNumberFormat="1" applyFont="1" applyFill="1" applyBorder="1" applyAlignment="1" applyProtection="1">
      <alignment horizontal="left" vertical="center"/>
    </xf>
    <xf numFmtId="49" fontId="61" fillId="0" borderId="2" xfId="0" applyNumberFormat="1" applyFont="1" applyFill="1" applyBorder="1" applyAlignment="1" applyProtection="1">
      <alignment horizontal="left" vertical="center" wrapText="1"/>
    </xf>
    <xf numFmtId="3" fontId="61" fillId="0" borderId="2" xfId="0" applyNumberFormat="1" applyFont="1" applyFill="1" applyBorder="1" applyAlignment="1" applyProtection="1">
      <alignment horizontal="center" vertical="center"/>
      <protection locked="0"/>
    </xf>
    <xf numFmtId="0" fontId="67" fillId="0" borderId="0" xfId="555" applyFont="1" applyFill="1" applyAlignment="1">
      <alignment horizontal="center" vertical="center"/>
    </xf>
    <xf numFmtId="0" fontId="68" fillId="0" borderId="0" xfId="998" applyFont="1" applyFill="1">
      <alignment vertical="center"/>
    </xf>
    <xf numFmtId="0" fontId="29" fillId="0" borderId="2" xfId="0"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center"/>
    </xf>
    <xf numFmtId="49" fontId="29" fillId="0" borderId="2" xfId="0" applyNumberFormat="1" applyFont="1" applyFill="1" applyBorder="1" applyAlignment="1" applyProtection="1">
      <alignment horizontal="left" vertical="center" wrapText="1"/>
    </xf>
    <xf numFmtId="0" fontId="29" fillId="0" borderId="2" xfId="0" applyFont="1" applyFill="1" applyBorder="1" applyAlignment="1" applyProtection="1">
      <alignment horizontal="left" vertical="center"/>
    </xf>
    <xf numFmtId="49" fontId="14" fillId="0" borderId="2" xfId="0" applyNumberFormat="1" applyFont="1" applyFill="1" applyBorder="1" applyAlignment="1" applyProtection="1">
      <alignment vertical="center" wrapText="1"/>
    </xf>
    <xf numFmtId="204" fontId="29" fillId="0" borderId="17" xfId="0" applyNumberFormat="1" applyFont="1" applyFill="1" applyBorder="1" applyAlignment="1" applyProtection="1">
      <alignment horizontal="left" vertical="center"/>
    </xf>
    <xf numFmtId="49" fontId="29" fillId="0" borderId="2" xfId="0" applyNumberFormat="1" applyFont="1" applyFill="1" applyBorder="1" applyAlignment="1" applyProtection="1">
      <alignment horizontal="left" vertical="center" wrapText="1" indent="3"/>
      <protection locked="0"/>
    </xf>
    <xf numFmtId="49" fontId="14" fillId="0" borderId="2" xfId="0" applyNumberFormat="1" applyFont="1" applyFill="1" applyBorder="1" applyAlignment="1" applyProtection="1">
      <alignment horizontal="left" vertical="center"/>
      <protection locked="0"/>
    </xf>
    <xf numFmtId="200" fontId="13" fillId="0" borderId="2" xfId="1" applyNumberFormat="1" applyFont="1" applyFill="1" applyBorder="1" applyAlignment="1" applyProtection="1">
      <alignment horizontal="center" vertical="center" wrapText="1" shrinkToFit="1"/>
      <protection locked="0"/>
    </xf>
    <xf numFmtId="49" fontId="12" fillId="0" borderId="2" xfId="0" applyNumberFormat="1" applyFont="1" applyFill="1" applyBorder="1" applyAlignment="1" applyProtection="1">
      <alignment horizontal="left" vertical="center" wrapText="1"/>
      <protection locked="0"/>
    </xf>
    <xf numFmtId="49" fontId="29" fillId="0" borderId="2" xfId="0" applyNumberFormat="1" applyFont="1" applyFill="1" applyBorder="1" applyAlignment="1" applyProtection="1">
      <alignment horizontal="left" vertical="center" wrapText="1"/>
      <protection locked="0"/>
    </xf>
    <xf numFmtId="0" fontId="12" fillId="0" borderId="2" xfId="0" applyNumberFormat="1" applyFont="1" applyFill="1" applyBorder="1" applyAlignment="1" applyProtection="1">
      <alignment horizontal="center" vertical="center"/>
      <protection locked="0"/>
    </xf>
    <xf numFmtId="0" fontId="29" fillId="0" borderId="2" xfId="0" applyFont="1" applyFill="1" applyBorder="1" applyAlignment="1">
      <alignment horizontal="left" vertical="center"/>
    </xf>
    <xf numFmtId="0" fontId="13" fillId="0" borderId="2" xfId="1" applyNumberFormat="1" applyFont="1" applyFill="1" applyBorder="1" applyAlignment="1" applyProtection="1">
      <alignment horizontal="center" vertical="center" wrapText="1"/>
      <protection locked="0"/>
    </xf>
    <xf numFmtId="49" fontId="13" fillId="0" borderId="2" xfId="141" applyNumberFormat="1" applyFont="1" applyFill="1" applyBorder="1" applyAlignment="1" applyProtection="1">
      <alignment horizontal="left" vertical="center"/>
    </xf>
    <xf numFmtId="0" fontId="13" fillId="0" borderId="2" xfId="998" applyFont="1" applyFill="1" applyBorder="1" applyAlignment="1">
      <alignment horizontal="center" vertical="center" wrapText="1"/>
    </xf>
    <xf numFmtId="200" fontId="13" fillId="0" borderId="2" xfId="998" applyNumberFormat="1" applyFont="1" applyFill="1" applyBorder="1" applyAlignment="1">
      <alignment horizontal="center" vertical="center"/>
    </xf>
    <xf numFmtId="3" fontId="62" fillId="0" borderId="0" xfId="998" applyNumberFormat="1" applyFont="1" applyFill="1" applyAlignment="1">
      <alignment horizontal="center" vertical="center"/>
    </xf>
    <xf numFmtId="200" fontId="62" fillId="0" borderId="0" xfId="998" applyNumberFormat="1" applyFont="1" applyFill="1" applyAlignment="1">
      <alignment horizontal="center" vertical="center"/>
    </xf>
    <xf numFmtId="0" fontId="13" fillId="0" borderId="0" xfId="998" applyFont="1" applyFill="1" applyAlignment="1">
      <alignment horizontal="center" vertical="center" wrapText="1"/>
    </xf>
    <xf numFmtId="0" fontId="10" fillId="0" borderId="0" xfId="555" applyFill="1">
      <alignment vertical="center"/>
    </xf>
    <xf numFmtId="0" fontId="1" fillId="0" borderId="0" xfId="998" applyFont="1" applyFill="1" applyAlignment="1" applyProtection="1">
      <alignment horizontal="center" vertical="center"/>
    </xf>
    <xf numFmtId="0" fontId="29" fillId="0" borderId="0" xfId="998" applyFont="1" applyFill="1" applyAlignment="1">
      <alignment horizontal="left" vertical="center"/>
    </xf>
    <xf numFmtId="199" fontId="29" fillId="0" borderId="0" xfId="998" applyNumberFormat="1" applyFont="1" applyFill="1" applyBorder="1" applyAlignment="1">
      <alignment horizontal="right" vertical="center"/>
    </xf>
    <xf numFmtId="199" fontId="13" fillId="0" borderId="12" xfId="998" applyNumberFormat="1" applyFont="1" applyFill="1" applyBorder="1" applyAlignment="1">
      <alignment vertical="center" wrapText="1"/>
    </xf>
    <xf numFmtId="0" fontId="13" fillId="0" borderId="12" xfId="998" applyNumberFormat="1" applyFont="1" applyFill="1" applyBorder="1" applyAlignment="1">
      <alignment horizontal="left" vertical="center"/>
    </xf>
    <xf numFmtId="0" fontId="13" fillId="0" borderId="2" xfId="998" applyNumberFormat="1" applyFont="1" applyFill="1" applyBorder="1" applyAlignment="1">
      <alignment vertical="center" wrapText="1"/>
    </xf>
    <xf numFmtId="0" fontId="29" fillId="0" borderId="2" xfId="998" applyFont="1" applyFill="1" applyBorder="1" applyAlignment="1">
      <alignment horizontal="left" vertical="center" wrapText="1"/>
    </xf>
    <xf numFmtId="0" fontId="29" fillId="0" borderId="12" xfId="998" applyFont="1" applyFill="1" applyBorder="1" applyAlignment="1">
      <alignment horizontal="left" vertical="top" wrapText="1"/>
    </xf>
    <xf numFmtId="0" fontId="29" fillId="0" borderId="2" xfId="998" applyNumberFormat="1" applyFont="1" applyFill="1" applyBorder="1" applyAlignment="1">
      <alignment vertical="center" wrapText="1"/>
    </xf>
    <xf numFmtId="0" fontId="13" fillId="0" borderId="12" xfId="998" applyFont="1" applyFill="1" applyBorder="1" applyAlignment="1">
      <alignment horizontal="distributed" vertical="center"/>
    </xf>
    <xf numFmtId="49" fontId="13" fillId="0" borderId="2" xfId="0" applyNumberFormat="1" applyFont="1" applyFill="1" applyBorder="1" applyAlignment="1" applyProtection="1">
      <alignment horizontal="distributed" vertical="center" wrapText="1"/>
    </xf>
    <xf numFmtId="0" fontId="13" fillId="0" borderId="12" xfId="998" applyNumberFormat="1" applyFont="1" applyFill="1" applyBorder="1" applyAlignment="1" applyProtection="1">
      <alignment horizontal="left" vertical="center"/>
    </xf>
    <xf numFmtId="0" fontId="13" fillId="0" borderId="2" xfId="998" applyNumberFormat="1" applyFont="1" applyFill="1" applyBorder="1" applyAlignment="1" applyProtection="1">
      <alignment vertical="center" wrapText="1"/>
    </xf>
    <xf numFmtId="0" fontId="29" fillId="0" borderId="12" xfId="555" applyFont="1" applyFill="1" applyBorder="1" applyAlignment="1" applyProtection="1">
      <alignment horizontal="left" vertical="center"/>
    </xf>
    <xf numFmtId="0" fontId="44" fillId="0" borderId="12" xfId="998" applyFont="1" applyFill="1" applyBorder="1" applyAlignment="1">
      <alignment horizontal="distributed" vertical="center"/>
    </xf>
    <xf numFmtId="0" fontId="13" fillId="0" borderId="2" xfId="998" applyFont="1" applyFill="1" applyBorder="1" applyAlignment="1">
      <alignment horizontal="distributed" vertical="center" wrapText="1" indent="2"/>
    </xf>
    <xf numFmtId="200" fontId="10" fillId="0" borderId="0" xfId="998" applyNumberFormat="1" applyFill="1" applyAlignment="1">
      <alignment horizontal="center" vertical="center"/>
    </xf>
    <xf numFmtId="0" fontId="0" fillId="0" borderId="0" xfId="998" applyFont="1" applyFill="1">
      <alignment vertical="center"/>
    </xf>
    <xf numFmtId="199" fontId="13" fillId="0" borderId="18" xfId="998" applyNumberFormat="1" applyFont="1" applyFill="1" applyBorder="1" applyAlignment="1">
      <alignment horizontal="center" vertical="center" wrapText="1"/>
    </xf>
    <xf numFmtId="199" fontId="13" fillId="0" borderId="0" xfId="998" applyNumberFormat="1" applyFont="1" applyFill="1" applyAlignment="1">
      <alignment horizontal="center" vertical="center" wrapText="1"/>
    </xf>
    <xf numFmtId="200" fontId="29" fillId="0" borderId="2" xfId="313" applyNumberFormat="1" applyFont="1" applyFill="1" applyBorder="1" applyAlignment="1" applyProtection="1">
      <alignment vertical="center" wrapText="1"/>
    </xf>
    <xf numFmtId="49" fontId="29" fillId="0" borderId="2" xfId="313" applyNumberFormat="1" applyFont="1" applyFill="1" applyBorder="1" applyAlignment="1" applyProtection="1">
      <alignment horizontal="left" vertical="center" wrapText="1"/>
    </xf>
    <xf numFmtId="0" fontId="13" fillId="0" borderId="2" xfId="998" applyFont="1" applyFill="1" applyBorder="1" applyAlignment="1">
      <alignment vertical="center" wrapText="1"/>
    </xf>
    <xf numFmtId="0" fontId="29" fillId="0" borderId="12" xfId="998" applyNumberFormat="1" applyFont="1" applyFill="1" applyBorder="1" applyAlignment="1">
      <alignment horizontal="left" vertical="center"/>
    </xf>
    <xf numFmtId="0" fontId="29" fillId="0" borderId="2" xfId="998" applyNumberFormat="1" applyFont="1" applyFill="1" applyBorder="1" applyAlignment="1">
      <alignment horizontal="left" vertical="center" wrapText="1"/>
    </xf>
    <xf numFmtId="0" fontId="29" fillId="0" borderId="12" xfId="555" applyFont="1" applyFill="1" applyBorder="1" applyAlignment="1">
      <alignment horizontal="left" vertical="center"/>
    </xf>
    <xf numFmtId="0" fontId="13" fillId="0" borderId="2" xfId="998" applyNumberFormat="1" applyFont="1" applyFill="1" applyBorder="1" applyAlignment="1">
      <alignment horizontal="left" vertical="center" wrapText="1"/>
    </xf>
    <xf numFmtId="0" fontId="13" fillId="0" borderId="0" xfId="998" applyFont="1" applyFill="1" applyAlignment="1" applyProtection="1">
      <alignment horizontal="center" vertical="center" wrapText="1"/>
    </xf>
    <xf numFmtId="0" fontId="10" fillId="0" borderId="0" xfId="555" applyFont="1" applyFill="1" applyProtection="1">
      <alignment vertical="center"/>
    </xf>
    <xf numFmtId="0" fontId="10" fillId="0" borderId="0" xfId="998" applyFont="1" applyFill="1" applyProtection="1">
      <alignment vertical="center"/>
    </xf>
    <xf numFmtId="0" fontId="10" fillId="0" borderId="0" xfId="998" applyFont="1" applyFill="1" applyAlignment="1" applyProtection="1">
      <alignment horizontal="center" vertical="center"/>
    </xf>
    <xf numFmtId="199" fontId="10" fillId="0" borderId="0" xfId="998" applyNumberFormat="1" applyFont="1" applyFill="1" applyProtection="1">
      <alignment vertical="center"/>
    </xf>
    <xf numFmtId="0" fontId="4" fillId="0" borderId="0" xfId="0" applyFont="1" applyFill="1" applyAlignment="1" applyProtection="1"/>
    <xf numFmtId="0" fontId="69" fillId="0" borderId="0" xfId="998" applyFont="1" applyFill="1" applyProtection="1">
      <alignment vertical="center"/>
    </xf>
    <xf numFmtId="0" fontId="29" fillId="0" borderId="0" xfId="998" applyFont="1" applyFill="1" applyAlignment="1" applyProtection="1">
      <alignment horizontal="left" vertical="center"/>
    </xf>
    <xf numFmtId="199" fontId="29" fillId="0" borderId="0" xfId="998" applyNumberFormat="1" applyFont="1" applyFill="1" applyBorder="1" applyAlignment="1" applyProtection="1">
      <alignment horizontal="right" vertical="center"/>
    </xf>
    <xf numFmtId="0" fontId="13" fillId="0" borderId="2" xfId="998" applyFont="1" applyFill="1" applyBorder="1" applyAlignment="1" applyProtection="1">
      <alignment horizontal="center" vertical="center" wrapText="1"/>
    </xf>
    <xf numFmtId="199" fontId="13" fillId="0" borderId="0" xfId="998" applyNumberFormat="1" applyFont="1" applyFill="1" applyAlignment="1" applyProtection="1">
      <alignment horizontal="center" vertical="center" wrapText="1"/>
    </xf>
    <xf numFmtId="0" fontId="4" fillId="0" borderId="0" xfId="555" applyFont="1" applyFill="1" applyAlignment="1" applyProtection="1">
      <alignment horizontal="center" vertical="center"/>
    </xf>
    <xf numFmtId="0" fontId="29" fillId="0" borderId="12" xfId="998" applyNumberFormat="1" applyFont="1" applyFill="1" applyBorder="1" applyAlignment="1" applyProtection="1">
      <alignment horizontal="left" vertical="center"/>
    </xf>
    <xf numFmtId="0" fontId="29" fillId="0" borderId="12" xfId="998" applyNumberFormat="1" applyFont="1" applyFill="1" applyBorder="1" applyAlignment="1" applyProtection="1">
      <alignment horizontal="left" vertical="top" wrapText="1"/>
    </xf>
    <xf numFmtId="0" fontId="29" fillId="0" borderId="2" xfId="998" applyNumberFormat="1" applyFont="1" applyFill="1" applyBorder="1" applyAlignment="1" applyProtection="1">
      <alignment vertical="center" wrapText="1"/>
    </xf>
    <xf numFmtId="0" fontId="13" fillId="0" borderId="12" xfId="998" applyFont="1" applyFill="1" applyBorder="1" applyAlignment="1" applyProtection="1">
      <alignment horizontal="distributed" vertical="center"/>
    </xf>
    <xf numFmtId="0" fontId="44" fillId="0" borderId="12" xfId="998" applyFont="1" applyFill="1" applyBorder="1" applyAlignment="1" applyProtection="1">
      <alignment horizontal="distributed" vertical="center"/>
    </xf>
    <xf numFmtId="0" fontId="13" fillId="0" borderId="2" xfId="998" applyNumberFormat="1" applyFont="1" applyFill="1" applyBorder="1" applyAlignment="1" applyProtection="1">
      <alignment horizontal="distributed" vertical="center"/>
    </xf>
    <xf numFmtId="3" fontId="10" fillId="0" borderId="0" xfId="998" applyNumberFormat="1" applyFont="1" applyFill="1" applyAlignment="1" applyProtection="1">
      <alignment horizontal="center" vertical="center"/>
    </xf>
    <xf numFmtId="0" fontId="29" fillId="0" borderId="12" xfId="998" applyFont="1" applyFill="1" applyBorder="1" applyAlignment="1" quotePrefix="1">
      <alignment horizontal="left" vertical="center"/>
    </xf>
    <xf numFmtId="0" fontId="15" fillId="0" borderId="3" xfId="0" applyFont="1" applyFill="1" applyBorder="1" applyAlignment="1" applyProtection="1" quotePrefix="1">
      <alignment horizontal="left" vertical="center" wrapText="1" indent="3"/>
    </xf>
    <xf numFmtId="0" fontId="15" fillId="0" borderId="4" xfId="0" applyFont="1" applyFill="1" applyBorder="1" applyAlignment="1" applyProtection="1" quotePrefix="1">
      <alignment horizontal="left" vertical="center" wrapText="1" indent="3"/>
    </xf>
    <xf numFmtId="0" fontId="17" fillId="0" borderId="4" xfId="0" applyFont="1" applyFill="1" applyBorder="1" applyAlignment="1" applyProtection="1" quotePrefix="1">
      <alignment horizontal="left" vertical="center" wrapText="1" indent="3"/>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Accent1 5" xfId="58"/>
    <cellStyle name="百分比 2 8 2" xfId="59"/>
    <cellStyle name="好 3 2 2" xfId="60"/>
    <cellStyle name="args.style" xfId="61"/>
    <cellStyle name="Accent2 - 20% 2" xfId="62"/>
    <cellStyle name="常规 3 2 3 2" xfId="63"/>
    <cellStyle name="适中 5 2" xfId="64"/>
    <cellStyle name="_Book1_2 2" xfId="65"/>
    <cellStyle name="常规 3 4 3" xfId="66"/>
    <cellStyle name="Accent2 - 40%" xfId="67"/>
    <cellStyle name="常规 26 2" xfId="68"/>
    <cellStyle name="常规 7 3" xfId="69"/>
    <cellStyle name="Accent6 4" xfId="70"/>
    <cellStyle name="好_0605石屏县 2 2" xfId="71"/>
    <cellStyle name="Input [yellow] 4" xfId="72"/>
    <cellStyle name="Accent2 - 60%" xfId="73"/>
    <cellStyle name="日期" xfId="74"/>
    <cellStyle name="60% - 强调文字颜色 6 3 2" xfId="75"/>
    <cellStyle name="差_Book1 2" xfId="76"/>
    <cellStyle name="Accent4 5" xfId="77"/>
    <cellStyle name="60% - 强调文字颜色 4 2 2 2" xfId="78"/>
    <cellStyle name="好_2007年地州资金往来对账表 3" xfId="79"/>
    <cellStyle name="60% - 强调文字颜色 2 3" xfId="80"/>
    <cellStyle name="常规 6" xfId="81"/>
    <cellStyle name="_ET_STYLE_NoName_00__Sheet3" xfId="82"/>
    <cellStyle name="Accent6 3" xfId="83"/>
    <cellStyle name="Accent5 - 60% 2 2" xfId="84"/>
    <cellStyle name="Accent3 4 2" xfId="85"/>
    <cellStyle name="百分比 7" xfId="86"/>
    <cellStyle name="解释性文本 2 2" xfId="87"/>
    <cellStyle name="常规 6 5" xfId="88"/>
    <cellStyle name="常规 4 2 2 3" xfId="89"/>
    <cellStyle name="常规 5 2" xfId="90"/>
    <cellStyle name="60% - 强调文字颜色 2 2 2" xfId="91"/>
    <cellStyle name="标题 1 5 2" xfId="92"/>
    <cellStyle name="Accent1 - 60% 2 2" xfId="93"/>
    <cellStyle name="百分比 4" xfId="94"/>
    <cellStyle name="百分比 5" xfId="95"/>
    <cellStyle name="常规 5 2 2" xfId="96"/>
    <cellStyle name="差 7" xfId="97"/>
    <cellStyle name="0,0_x000d__x000a_NA_x000d__x000a_" xfId="98"/>
    <cellStyle name="60% - 强调文字颜色 2 2 2 2" xfId="99"/>
    <cellStyle name="Accent4 2 2" xfId="100"/>
    <cellStyle name="Accent6 2" xfId="101"/>
    <cellStyle name="百分比 6" xfId="102"/>
    <cellStyle name="Accent6 5" xfId="103"/>
    <cellStyle name="40% - 强调文字颜色 4 2" xfId="104"/>
    <cellStyle name="常规 443" xfId="105"/>
    <cellStyle name="常规 8 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常规 442" xfId="115"/>
    <cellStyle name="常规 8 2" xfId="116"/>
    <cellStyle name="链接单元格 7" xfId="117"/>
    <cellStyle name="常规 2 2 2 4" xfId="118"/>
    <cellStyle name="标题 4 5 2" xfId="119"/>
    <cellStyle name="千位分隔 6 2" xfId="120"/>
    <cellStyle name="编号 3 2" xfId="121"/>
    <cellStyle name="常规 428" xfId="122"/>
    <cellStyle name="常规 433" xfId="123"/>
    <cellStyle name="链接单元格 3" xfId="124"/>
    <cellStyle name="标题 5 4" xfId="125"/>
    <cellStyle name="Accent6 - 20% 2 2" xfId="126"/>
    <cellStyle name="汇总 3 3" xfId="127"/>
    <cellStyle name="常规 429" xfId="128"/>
    <cellStyle name="常规 434" xfId="129"/>
    <cellStyle name="链接单元格 4" xfId="130"/>
    <cellStyle name="差_11大理 2 2" xfId="131"/>
    <cellStyle name="Accent2 - 40% 2" xfId="132"/>
    <cellStyle name="检查单元格 3 4" xfId="133"/>
    <cellStyle name="PSChar" xfId="134"/>
    <cellStyle name="好_2008年地州对账表(国库资金）" xfId="135"/>
    <cellStyle name="Accent2 - 40% 3" xfId="136"/>
    <cellStyle name="常规 436" xfId="137"/>
    <cellStyle name="常规 441" xfId="138"/>
    <cellStyle name="链接单元格 6" xfId="139"/>
    <cellStyle name="计算 4" xfId="140"/>
    <cellStyle name="常规_exceltmp1 2" xfId="141"/>
    <cellStyle name="常规 2 5 3 2" xfId="142"/>
    <cellStyle name="60% - 强调文字颜色 5 2 2 2" xfId="143"/>
    <cellStyle name="标题 1 4 2" xfId="144"/>
    <cellStyle name="Accent6 6" xfId="145"/>
    <cellStyle name="_弱电系统设备配置报价清单" xfId="146"/>
    <cellStyle name="标题 1 4 3" xfId="147"/>
    <cellStyle name="Accent6 7"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商品名称 2 3" xfId="1094"/>
    <cellStyle name="好_2008年地州对账表(国库资金） 2 2"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6">
    <dxf>
      <font>
        <color indexed="9"/>
      </font>
    </dxf>
    <dxf>
      <font>
        <color indexed="10"/>
      </font>
    </dxf>
    <dxf>
      <font>
        <b val="1"/>
        <i val="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20;&#32724;&#21306;2024&#24180;&#22320;&#26041;&#36130;&#25919;&#39044;&#31639;&#25191;&#34892;&#24773;&#20917;2025&#24180;&#22320;&#26041;&#36130;&#25919;&#39044;&#31639;&#65288;&#33609;&#2669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国家增长"/>
      <sheetName val="图表1"/>
      <sheetName val="收入增长"/>
      <sheetName val="图表3"/>
      <sheetName val="收入比重"/>
      <sheetName val="中央"/>
      <sheetName val="中央增长"/>
      <sheetName val="地方"/>
      <sheetName val="地方增长"/>
      <sheetName val="所得税"/>
      <sheetName val="mmm"/>
      <sheetName val="下拉选项"/>
      <sheetName val="Sheet2"/>
      <sheetName val="Open"/>
      <sheetName val="基础编码"/>
      <sheetName val="人民银行"/>
      <sheetName val="P1012001"/>
      <sheetName val="差异系数"/>
      <sheetName val="data"/>
      <sheetName val="投入"/>
      <sheetName val="RecoveredExternalLin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
      <sheetName val="校验表"/>
      <sheetName val="01-1一般收入"/>
      <sheetName val="01-2一般收支"/>
      <sheetName val="02一般支出"/>
      <sheetName val="03预备费"/>
      <sheetName val="04基金收入"/>
      <sheetName val="05基金支出"/>
      <sheetName val="06国有收入"/>
      <sheetName val="07国有支出"/>
      <sheetName val="08社保收入"/>
      <sheetName val="09社保支出"/>
      <sheetName val="10社保结余"/>
      <sheetName val="11-1一般收入"/>
      <sheetName val="11-2一般收支"/>
      <sheetName val="12一般支出"/>
      <sheetName val="12一般支出 (取数)"/>
      <sheetName val="13本级财力安排项目 "/>
      <sheetName val="14税收返还及转移支付收入"/>
      <sheetName val="15一般支出（经济基本）"/>
      <sheetName val="16基金收入"/>
      <sheetName val="17基金支出"/>
      <sheetName val="17基金支出 (取数)"/>
      <sheetName val="18国有收入"/>
      <sheetName val="19国有支出"/>
      <sheetName val="20社保收入"/>
      <sheetName val="21社保支出"/>
      <sheetName val="22社保结余"/>
      <sheetName val="23债务限额和余额（执行）"/>
      <sheetName val="24债务投向"/>
      <sheetName val="25债务限额和余额（预算）"/>
      <sheetName val="26三保预算"/>
    </sheetNames>
    <sheetDataSet>
      <sheetData sheetId="0"/>
      <sheetData sheetId="1"/>
      <sheetData sheetId="2"/>
      <sheetData sheetId="3"/>
      <sheetData sheetId="4"/>
      <sheetData sheetId="5"/>
      <sheetData sheetId="6"/>
      <sheetData sheetId="7">
        <row r="5">
          <cell r="A5" t="str">
            <v>1030102</v>
          </cell>
        </row>
        <row r="6">
          <cell r="A6" t="str">
            <v>1030129</v>
          </cell>
        </row>
        <row r="7">
          <cell r="A7" t="str">
            <v>1030146</v>
          </cell>
        </row>
        <row r="8">
          <cell r="A8" t="str">
            <v>1030147</v>
          </cell>
        </row>
        <row r="9">
          <cell r="A9" t="str">
            <v>1030148</v>
          </cell>
        </row>
        <row r="9">
          <cell r="D9">
            <v>81425</v>
          </cell>
        </row>
        <row r="10">
          <cell r="A10" t="str">
            <v>103014801</v>
          </cell>
        </row>
        <row r="10">
          <cell r="D10">
            <v>57310</v>
          </cell>
        </row>
        <row r="11">
          <cell r="A11" t="str">
            <v>103014802</v>
          </cell>
        </row>
        <row r="11">
          <cell r="D11">
            <v>5720</v>
          </cell>
        </row>
        <row r="12">
          <cell r="A12" t="str">
            <v>103014803</v>
          </cell>
        </row>
        <row r="12">
          <cell r="D12">
            <v>18430</v>
          </cell>
        </row>
        <row r="13">
          <cell r="A13" t="str">
            <v>103014898</v>
          </cell>
        </row>
        <row r="13">
          <cell r="D13">
            <v>-35</v>
          </cell>
        </row>
        <row r="14">
          <cell r="A14" t="str">
            <v>103014899</v>
          </cell>
        </row>
        <row r="15">
          <cell r="A15" t="str">
            <v>1030150</v>
          </cell>
        </row>
        <row r="16">
          <cell r="A16" t="str">
            <v>1030155</v>
          </cell>
        </row>
        <row r="16">
          <cell r="D16">
            <v>0</v>
          </cell>
        </row>
        <row r="17">
          <cell r="A17" t="str">
            <v>103015501</v>
          </cell>
        </row>
        <row r="18">
          <cell r="A18" t="str">
            <v>103015502</v>
          </cell>
        </row>
        <row r="19">
          <cell r="A19" t="str">
            <v>1030156</v>
          </cell>
        </row>
        <row r="19">
          <cell r="D19">
            <v>600</v>
          </cell>
        </row>
        <row r="20">
          <cell r="A20" t="str">
            <v>1030157</v>
          </cell>
        </row>
        <row r="21">
          <cell r="A21" t="str">
            <v>1030158</v>
          </cell>
        </row>
        <row r="22">
          <cell r="A22" t="str">
            <v>1030159</v>
          </cell>
        </row>
        <row r="23">
          <cell r="A23" t="str">
            <v>1030178</v>
          </cell>
        </row>
        <row r="23">
          <cell r="D23">
            <v>1400</v>
          </cell>
        </row>
        <row r="24">
          <cell r="A24" t="str">
            <v>1030180</v>
          </cell>
        </row>
        <row r="25">
          <cell r="A25" t="str">
            <v>1030199</v>
          </cell>
        </row>
        <row r="26">
          <cell r="A26" t="str">
            <v>10310</v>
          </cell>
        </row>
        <row r="26">
          <cell r="D26">
            <v>8656</v>
          </cell>
        </row>
      </sheetData>
      <sheetData sheetId="8">
        <row r="5">
          <cell r="A5">
            <v>207</v>
          </cell>
        </row>
        <row r="5">
          <cell r="D5">
            <v>0</v>
          </cell>
        </row>
        <row r="6">
          <cell r="A6">
            <v>20707</v>
          </cell>
        </row>
        <row r="6">
          <cell r="D6">
            <v>0</v>
          </cell>
        </row>
        <row r="7">
          <cell r="A7">
            <v>2070701</v>
          </cell>
        </row>
        <row r="8">
          <cell r="A8">
            <v>2070702</v>
          </cell>
        </row>
        <row r="9">
          <cell r="A9">
            <v>2070703</v>
          </cell>
        </row>
        <row r="10">
          <cell r="A10">
            <v>2070704</v>
          </cell>
        </row>
        <row r="11">
          <cell r="A11">
            <v>2070799</v>
          </cell>
        </row>
        <row r="12">
          <cell r="A12">
            <v>20709</v>
          </cell>
        </row>
        <row r="12">
          <cell r="D12">
            <v>0</v>
          </cell>
        </row>
        <row r="13">
          <cell r="A13">
            <v>2070901</v>
          </cell>
        </row>
        <row r="14">
          <cell r="A14">
            <v>2070902</v>
          </cell>
        </row>
        <row r="15">
          <cell r="A15">
            <v>2070903</v>
          </cell>
        </row>
        <row r="16">
          <cell r="A16">
            <v>2070904</v>
          </cell>
        </row>
        <row r="17">
          <cell r="A17">
            <v>2070999</v>
          </cell>
        </row>
        <row r="18">
          <cell r="A18">
            <v>20710</v>
          </cell>
        </row>
        <row r="18">
          <cell r="D18">
            <v>0</v>
          </cell>
        </row>
        <row r="19">
          <cell r="A19">
            <v>2071001</v>
          </cell>
        </row>
        <row r="20">
          <cell r="A20">
            <v>2071099</v>
          </cell>
        </row>
        <row r="21">
          <cell r="A21">
            <v>208</v>
          </cell>
        </row>
        <row r="21">
          <cell r="D21">
            <v>0</v>
          </cell>
        </row>
        <row r="22">
          <cell r="A22">
            <v>20822</v>
          </cell>
        </row>
        <row r="22">
          <cell r="D22">
            <v>0</v>
          </cell>
        </row>
        <row r="23">
          <cell r="A23">
            <v>2082201</v>
          </cell>
        </row>
        <row r="24">
          <cell r="A24">
            <v>2082202</v>
          </cell>
        </row>
        <row r="25">
          <cell r="A25">
            <v>2082299</v>
          </cell>
        </row>
        <row r="26">
          <cell r="A26">
            <v>20823</v>
          </cell>
        </row>
        <row r="26">
          <cell r="D26">
            <v>0</v>
          </cell>
        </row>
        <row r="27">
          <cell r="A27">
            <v>2082301</v>
          </cell>
        </row>
        <row r="28">
          <cell r="A28">
            <v>2082302</v>
          </cell>
        </row>
        <row r="29">
          <cell r="A29">
            <v>2082399</v>
          </cell>
        </row>
        <row r="30">
          <cell r="A30">
            <v>20829</v>
          </cell>
        </row>
        <row r="30">
          <cell r="D30">
            <v>0</v>
          </cell>
        </row>
        <row r="31">
          <cell r="A31">
            <v>2082901</v>
          </cell>
        </row>
        <row r="32">
          <cell r="A32">
            <v>2082999</v>
          </cell>
        </row>
        <row r="33">
          <cell r="A33">
            <v>211</v>
          </cell>
        </row>
        <row r="33">
          <cell r="D33">
            <v>0</v>
          </cell>
        </row>
        <row r="34">
          <cell r="A34">
            <v>21160</v>
          </cell>
        </row>
        <row r="34">
          <cell r="D34">
            <v>0</v>
          </cell>
        </row>
        <row r="35">
          <cell r="A35">
            <v>2116001</v>
          </cell>
        </row>
        <row r="36">
          <cell r="A36">
            <v>2116002</v>
          </cell>
        </row>
        <row r="37">
          <cell r="A37">
            <v>2116003</v>
          </cell>
        </row>
        <row r="38">
          <cell r="A38">
            <v>2116099</v>
          </cell>
        </row>
        <row r="39">
          <cell r="A39">
            <v>21161</v>
          </cell>
        </row>
        <row r="39">
          <cell r="D39">
            <v>0</v>
          </cell>
        </row>
        <row r="40">
          <cell r="A40">
            <v>2116101</v>
          </cell>
        </row>
        <row r="41">
          <cell r="A41">
            <v>2116102</v>
          </cell>
        </row>
        <row r="42">
          <cell r="A42">
            <v>2116103</v>
          </cell>
        </row>
        <row r="43">
          <cell r="A43">
            <v>2116104</v>
          </cell>
        </row>
        <row r="44">
          <cell r="A44">
            <v>212</v>
          </cell>
        </row>
        <row r="44">
          <cell r="D44">
            <v>47716</v>
          </cell>
        </row>
        <row r="45">
          <cell r="A45">
            <v>21208</v>
          </cell>
        </row>
        <row r="45">
          <cell r="D45">
            <v>45474</v>
          </cell>
        </row>
        <row r="46">
          <cell r="A46">
            <v>2120801</v>
          </cell>
        </row>
        <row r="46">
          <cell r="D46">
            <v>30000</v>
          </cell>
        </row>
        <row r="47">
          <cell r="A47">
            <v>2120802</v>
          </cell>
        </row>
        <row r="47">
          <cell r="D47">
            <v>1000</v>
          </cell>
        </row>
        <row r="48">
          <cell r="A48">
            <v>2120803</v>
          </cell>
        </row>
        <row r="48">
          <cell r="D48">
            <v>1000</v>
          </cell>
        </row>
        <row r="49">
          <cell r="A49">
            <v>2120804</v>
          </cell>
        </row>
        <row r="49">
          <cell r="D49">
            <v>5000</v>
          </cell>
        </row>
        <row r="50">
          <cell r="A50">
            <v>2120805</v>
          </cell>
        </row>
        <row r="51">
          <cell r="A51">
            <v>2120806</v>
          </cell>
        </row>
        <row r="52">
          <cell r="A52">
            <v>2120807</v>
          </cell>
        </row>
        <row r="53">
          <cell r="A53">
            <v>2120809</v>
          </cell>
        </row>
        <row r="54">
          <cell r="A54">
            <v>2120810</v>
          </cell>
        </row>
        <row r="55">
          <cell r="A55">
            <v>2120811</v>
          </cell>
        </row>
        <row r="56">
          <cell r="A56">
            <v>2120813</v>
          </cell>
        </row>
        <row r="57">
          <cell r="A57">
            <v>2120814</v>
          </cell>
        </row>
        <row r="57">
          <cell r="D57">
            <v>1000</v>
          </cell>
        </row>
        <row r="58">
          <cell r="A58">
            <v>2120815</v>
          </cell>
        </row>
        <row r="58">
          <cell r="D58">
            <v>1000</v>
          </cell>
        </row>
        <row r="59">
          <cell r="A59">
            <v>2120816</v>
          </cell>
        </row>
        <row r="60">
          <cell r="A60">
            <v>2120899</v>
          </cell>
        </row>
        <row r="60">
          <cell r="D60">
            <v>6474</v>
          </cell>
        </row>
        <row r="61">
          <cell r="A61">
            <v>21210</v>
          </cell>
        </row>
        <row r="61">
          <cell r="D61">
            <v>0</v>
          </cell>
        </row>
        <row r="62">
          <cell r="A62">
            <v>2121001</v>
          </cell>
        </row>
        <row r="63">
          <cell r="A63">
            <v>2121002</v>
          </cell>
        </row>
        <row r="64">
          <cell r="A64">
            <v>2121099</v>
          </cell>
        </row>
        <row r="65">
          <cell r="A65">
            <v>21211</v>
          </cell>
        </row>
        <row r="66">
          <cell r="A66">
            <v>21213</v>
          </cell>
        </row>
        <row r="66">
          <cell r="D66">
            <v>681</v>
          </cell>
        </row>
        <row r="67">
          <cell r="A67">
            <v>2121301</v>
          </cell>
        </row>
        <row r="68">
          <cell r="A68">
            <v>2121302</v>
          </cell>
        </row>
        <row r="69">
          <cell r="A69">
            <v>2121303</v>
          </cell>
        </row>
        <row r="70">
          <cell r="A70">
            <v>2121304</v>
          </cell>
        </row>
        <row r="71">
          <cell r="A71">
            <v>2121399</v>
          </cell>
        </row>
        <row r="71">
          <cell r="D71">
            <v>681</v>
          </cell>
        </row>
        <row r="72">
          <cell r="A72">
            <v>21214</v>
          </cell>
        </row>
        <row r="72">
          <cell r="D72">
            <v>1561</v>
          </cell>
        </row>
        <row r="73">
          <cell r="A73">
            <v>2121401</v>
          </cell>
        </row>
        <row r="73">
          <cell r="D73">
            <v>1561</v>
          </cell>
        </row>
        <row r="74">
          <cell r="A74">
            <v>2121402</v>
          </cell>
        </row>
        <row r="75">
          <cell r="A75">
            <v>2121499</v>
          </cell>
        </row>
        <row r="76">
          <cell r="A76">
            <v>21215</v>
          </cell>
        </row>
        <row r="76">
          <cell r="D76">
            <v>0</v>
          </cell>
        </row>
        <row r="77">
          <cell r="A77">
            <v>2121501</v>
          </cell>
        </row>
        <row r="78">
          <cell r="A78">
            <v>2121502</v>
          </cell>
        </row>
        <row r="79">
          <cell r="A79">
            <v>2121599</v>
          </cell>
        </row>
        <row r="80">
          <cell r="A80">
            <v>21216</v>
          </cell>
        </row>
        <row r="80">
          <cell r="D80">
            <v>0</v>
          </cell>
        </row>
        <row r="81">
          <cell r="A81">
            <v>2121601</v>
          </cell>
        </row>
        <row r="82">
          <cell r="A82">
            <v>2121602</v>
          </cell>
        </row>
        <row r="83">
          <cell r="A83">
            <v>2121699</v>
          </cell>
        </row>
        <row r="84">
          <cell r="A84">
            <v>21217</v>
          </cell>
        </row>
        <row r="84">
          <cell r="D84">
            <v>0</v>
          </cell>
        </row>
        <row r="85">
          <cell r="A85">
            <v>2121701</v>
          </cell>
        </row>
        <row r="86">
          <cell r="A86">
            <v>2121702</v>
          </cell>
        </row>
        <row r="87">
          <cell r="A87">
            <v>2121703</v>
          </cell>
        </row>
        <row r="88">
          <cell r="A88">
            <v>2121704</v>
          </cell>
        </row>
        <row r="89">
          <cell r="A89">
            <v>2121799</v>
          </cell>
        </row>
        <row r="90">
          <cell r="A90">
            <v>21218</v>
          </cell>
        </row>
        <row r="90">
          <cell r="D90">
            <v>0</v>
          </cell>
        </row>
        <row r="91">
          <cell r="A91">
            <v>2121801</v>
          </cell>
        </row>
        <row r="92">
          <cell r="A92">
            <v>2121899</v>
          </cell>
        </row>
        <row r="93">
          <cell r="A93">
            <v>21219</v>
          </cell>
        </row>
        <row r="93">
          <cell r="D93">
            <v>0</v>
          </cell>
        </row>
        <row r="94">
          <cell r="A94">
            <v>2121901</v>
          </cell>
        </row>
        <row r="95">
          <cell r="A95">
            <v>2121902</v>
          </cell>
        </row>
        <row r="96">
          <cell r="A96">
            <v>2121903</v>
          </cell>
        </row>
        <row r="97">
          <cell r="A97">
            <v>2121904</v>
          </cell>
        </row>
        <row r="98">
          <cell r="A98">
            <v>2121905</v>
          </cell>
        </row>
        <row r="99">
          <cell r="A99">
            <v>2121906</v>
          </cell>
        </row>
        <row r="100">
          <cell r="A100">
            <v>2121907</v>
          </cell>
        </row>
        <row r="101">
          <cell r="A101">
            <v>2121999</v>
          </cell>
        </row>
        <row r="102">
          <cell r="A102">
            <v>21298</v>
          </cell>
        </row>
        <row r="102">
          <cell r="D102">
            <v>0</v>
          </cell>
        </row>
        <row r="103">
          <cell r="A103">
            <v>2129801</v>
          </cell>
        </row>
        <row r="104">
          <cell r="A104">
            <v>213</v>
          </cell>
        </row>
        <row r="104">
          <cell r="D104">
            <v>4252</v>
          </cell>
        </row>
        <row r="105">
          <cell r="A105">
            <v>21366</v>
          </cell>
        </row>
        <row r="105">
          <cell r="D105">
            <v>2719</v>
          </cell>
        </row>
        <row r="106">
          <cell r="A106">
            <v>2136601</v>
          </cell>
        </row>
        <row r="106">
          <cell r="D106">
            <v>1599</v>
          </cell>
        </row>
        <row r="107">
          <cell r="A107">
            <v>2136602</v>
          </cell>
        </row>
        <row r="108">
          <cell r="A108">
            <v>2136603</v>
          </cell>
        </row>
        <row r="109">
          <cell r="A109">
            <v>2136699</v>
          </cell>
        </row>
        <row r="109">
          <cell r="D109">
            <v>1120</v>
          </cell>
        </row>
        <row r="110">
          <cell r="A110">
            <v>21367</v>
          </cell>
        </row>
        <row r="110">
          <cell r="D110">
            <v>0</v>
          </cell>
        </row>
        <row r="111">
          <cell r="A111">
            <v>2136701</v>
          </cell>
        </row>
        <row r="112">
          <cell r="A112">
            <v>2136702</v>
          </cell>
        </row>
        <row r="113">
          <cell r="A113">
            <v>2136703</v>
          </cell>
        </row>
        <row r="114">
          <cell r="A114">
            <v>2136799</v>
          </cell>
        </row>
        <row r="115">
          <cell r="A115">
            <v>21369</v>
          </cell>
        </row>
        <row r="115">
          <cell r="D115">
            <v>0</v>
          </cell>
        </row>
        <row r="116">
          <cell r="A116">
            <v>2136901</v>
          </cell>
        </row>
        <row r="117">
          <cell r="A117">
            <v>2136902</v>
          </cell>
        </row>
        <row r="118">
          <cell r="A118">
            <v>2136903</v>
          </cell>
        </row>
        <row r="119">
          <cell r="A119">
            <v>2136999</v>
          </cell>
        </row>
        <row r="120">
          <cell r="A120">
            <v>21370</v>
          </cell>
        </row>
        <row r="120">
          <cell r="D120">
            <v>0</v>
          </cell>
        </row>
        <row r="121">
          <cell r="A121">
            <v>2137001</v>
          </cell>
        </row>
        <row r="122">
          <cell r="A122">
            <v>2137099</v>
          </cell>
        </row>
        <row r="123">
          <cell r="A123">
            <v>21371</v>
          </cell>
        </row>
        <row r="123">
          <cell r="D123">
            <v>0</v>
          </cell>
        </row>
        <row r="124">
          <cell r="A124">
            <v>2137101</v>
          </cell>
        </row>
        <row r="125">
          <cell r="A125">
            <v>2137102</v>
          </cell>
        </row>
        <row r="126">
          <cell r="A126">
            <v>2137103</v>
          </cell>
        </row>
        <row r="127">
          <cell r="A127">
            <v>2137199</v>
          </cell>
        </row>
        <row r="128">
          <cell r="A128">
            <v>21372</v>
          </cell>
        </row>
        <row r="128">
          <cell r="D128">
            <v>1533</v>
          </cell>
        </row>
        <row r="129">
          <cell r="A129">
            <v>2137201</v>
          </cell>
        </row>
        <row r="129">
          <cell r="D129">
            <v>65</v>
          </cell>
        </row>
        <row r="130">
          <cell r="A130">
            <v>2137202</v>
          </cell>
        </row>
        <row r="130">
          <cell r="D130">
            <v>1468</v>
          </cell>
        </row>
        <row r="131">
          <cell r="A131">
            <v>2137299</v>
          </cell>
        </row>
        <row r="132">
          <cell r="A132">
            <v>21373</v>
          </cell>
        </row>
        <row r="132">
          <cell r="D132">
            <v>0</v>
          </cell>
        </row>
        <row r="133">
          <cell r="A133">
            <v>2137301</v>
          </cell>
        </row>
        <row r="134">
          <cell r="A134">
            <v>2137302</v>
          </cell>
        </row>
        <row r="135">
          <cell r="A135">
            <v>2137399</v>
          </cell>
        </row>
        <row r="136">
          <cell r="A136">
            <v>21374</v>
          </cell>
        </row>
        <row r="136">
          <cell r="D136">
            <v>0</v>
          </cell>
        </row>
        <row r="137">
          <cell r="A137">
            <v>2137401</v>
          </cell>
        </row>
        <row r="138">
          <cell r="A138">
            <v>2137499</v>
          </cell>
        </row>
        <row r="139">
          <cell r="A139">
            <v>214</v>
          </cell>
        </row>
        <row r="139">
          <cell r="D139">
            <v>0</v>
          </cell>
        </row>
        <row r="140">
          <cell r="A140">
            <v>21460</v>
          </cell>
        </row>
        <row r="140">
          <cell r="D140">
            <v>0</v>
          </cell>
        </row>
        <row r="141">
          <cell r="A141">
            <v>2146001</v>
          </cell>
        </row>
        <row r="142">
          <cell r="A142">
            <v>2146002</v>
          </cell>
        </row>
        <row r="143">
          <cell r="A143">
            <v>2146003</v>
          </cell>
        </row>
        <row r="144">
          <cell r="A144">
            <v>2146099</v>
          </cell>
        </row>
        <row r="145">
          <cell r="A145">
            <v>21462</v>
          </cell>
        </row>
        <row r="145">
          <cell r="D145">
            <v>0</v>
          </cell>
        </row>
        <row r="146">
          <cell r="A146">
            <v>2146201</v>
          </cell>
        </row>
        <row r="147">
          <cell r="A147">
            <v>2146202</v>
          </cell>
        </row>
        <row r="148">
          <cell r="A148">
            <v>2146203</v>
          </cell>
        </row>
        <row r="149">
          <cell r="A149">
            <v>2146299</v>
          </cell>
        </row>
        <row r="150">
          <cell r="A150">
            <v>21464</v>
          </cell>
        </row>
        <row r="150">
          <cell r="D150">
            <v>0</v>
          </cell>
        </row>
        <row r="151">
          <cell r="A151">
            <v>2146401</v>
          </cell>
        </row>
        <row r="152">
          <cell r="A152">
            <v>2146402</v>
          </cell>
        </row>
        <row r="153">
          <cell r="A153">
            <v>2146403</v>
          </cell>
        </row>
        <row r="154">
          <cell r="A154">
            <v>2146404</v>
          </cell>
        </row>
        <row r="155">
          <cell r="A155">
            <v>2146405</v>
          </cell>
        </row>
        <row r="156">
          <cell r="A156">
            <v>2146406</v>
          </cell>
        </row>
        <row r="157">
          <cell r="A157">
            <v>2146407</v>
          </cell>
        </row>
        <row r="158">
          <cell r="A158">
            <v>2146499</v>
          </cell>
        </row>
        <row r="159">
          <cell r="A159">
            <v>21468</v>
          </cell>
        </row>
        <row r="159">
          <cell r="D159">
            <v>0</v>
          </cell>
        </row>
        <row r="160">
          <cell r="A160">
            <v>2146801</v>
          </cell>
        </row>
        <row r="161">
          <cell r="A161">
            <v>2146802</v>
          </cell>
        </row>
        <row r="162">
          <cell r="A162">
            <v>2146803</v>
          </cell>
        </row>
        <row r="163">
          <cell r="A163">
            <v>2146804</v>
          </cell>
        </row>
        <row r="164">
          <cell r="A164">
            <v>2146805</v>
          </cell>
        </row>
        <row r="165">
          <cell r="A165">
            <v>2146899</v>
          </cell>
        </row>
        <row r="166">
          <cell r="A166">
            <v>21469</v>
          </cell>
        </row>
        <row r="166">
          <cell r="D166">
            <v>0</v>
          </cell>
        </row>
        <row r="167">
          <cell r="A167">
            <v>2146901</v>
          </cell>
        </row>
        <row r="168">
          <cell r="A168">
            <v>2146902</v>
          </cell>
        </row>
        <row r="169">
          <cell r="A169">
            <v>2146903</v>
          </cell>
        </row>
        <row r="170">
          <cell r="A170">
            <v>2146904</v>
          </cell>
        </row>
        <row r="171">
          <cell r="A171">
            <v>2146906</v>
          </cell>
        </row>
        <row r="172">
          <cell r="A172">
            <v>2146907</v>
          </cell>
        </row>
        <row r="173">
          <cell r="A173">
            <v>2146908</v>
          </cell>
        </row>
        <row r="174">
          <cell r="A174">
            <v>2146909</v>
          </cell>
        </row>
        <row r="175">
          <cell r="A175">
            <v>2146999</v>
          </cell>
        </row>
        <row r="176">
          <cell r="A176">
            <v>21470</v>
          </cell>
        </row>
        <row r="176">
          <cell r="D176">
            <v>0</v>
          </cell>
        </row>
        <row r="177">
          <cell r="A177">
            <v>2147001</v>
          </cell>
        </row>
        <row r="178">
          <cell r="A178">
            <v>2147099</v>
          </cell>
        </row>
        <row r="179">
          <cell r="A179">
            <v>21471</v>
          </cell>
        </row>
        <row r="179">
          <cell r="D179">
            <v>0</v>
          </cell>
        </row>
        <row r="180">
          <cell r="A180">
            <v>2147101</v>
          </cell>
        </row>
        <row r="181">
          <cell r="A181">
            <v>2147199</v>
          </cell>
        </row>
        <row r="182">
          <cell r="A182">
            <v>21472</v>
          </cell>
        </row>
        <row r="183">
          <cell r="A183">
            <v>215</v>
          </cell>
        </row>
        <row r="183">
          <cell r="D183">
            <v>0</v>
          </cell>
        </row>
        <row r="184">
          <cell r="A184">
            <v>21562</v>
          </cell>
        </row>
        <row r="184">
          <cell r="D184">
            <v>0</v>
          </cell>
        </row>
        <row r="185">
          <cell r="A185">
            <v>2156202</v>
          </cell>
        </row>
        <row r="186">
          <cell r="A186">
            <v>2156299</v>
          </cell>
        </row>
        <row r="187">
          <cell r="A187">
            <v>229</v>
          </cell>
        </row>
        <row r="187">
          <cell r="D187">
            <v>2198</v>
          </cell>
        </row>
        <row r="188">
          <cell r="A188">
            <v>22904</v>
          </cell>
        </row>
        <row r="188">
          <cell r="D188">
            <v>0</v>
          </cell>
        </row>
        <row r="189">
          <cell r="A189">
            <v>2290401</v>
          </cell>
        </row>
        <row r="190">
          <cell r="A190">
            <v>2290402</v>
          </cell>
        </row>
        <row r="191">
          <cell r="A191">
            <v>2290403</v>
          </cell>
        </row>
        <row r="192">
          <cell r="A192">
            <v>22908</v>
          </cell>
        </row>
        <row r="192">
          <cell r="D192">
            <v>0</v>
          </cell>
        </row>
        <row r="193">
          <cell r="A193">
            <v>2290802</v>
          </cell>
        </row>
        <row r="194">
          <cell r="A194">
            <v>2290803</v>
          </cell>
        </row>
        <row r="195">
          <cell r="A195">
            <v>2290804</v>
          </cell>
        </row>
        <row r="196">
          <cell r="A196">
            <v>2290805</v>
          </cell>
        </row>
        <row r="197">
          <cell r="A197">
            <v>2290806</v>
          </cell>
        </row>
        <row r="198">
          <cell r="A198">
            <v>2290807</v>
          </cell>
        </row>
        <row r="199">
          <cell r="A199">
            <v>2290808</v>
          </cell>
        </row>
        <row r="200">
          <cell r="A200">
            <v>2290899</v>
          </cell>
        </row>
        <row r="201">
          <cell r="A201">
            <v>22909</v>
          </cell>
        </row>
        <row r="201">
          <cell r="D201">
            <v>0</v>
          </cell>
        </row>
        <row r="202">
          <cell r="A202">
            <v>2290901</v>
          </cell>
        </row>
        <row r="203">
          <cell r="A203">
            <v>22960</v>
          </cell>
        </row>
        <row r="203">
          <cell r="D203">
            <v>2198</v>
          </cell>
        </row>
        <row r="204">
          <cell r="A204">
            <v>2296001</v>
          </cell>
        </row>
        <row r="205">
          <cell r="A205">
            <v>2296002</v>
          </cell>
        </row>
        <row r="205">
          <cell r="D205">
            <v>1084</v>
          </cell>
        </row>
        <row r="206">
          <cell r="A206">
            <v>2296003</v>
          </cell>
        </row>
        <row r="206">
          <cell r="D206">
            <v>42</v>
          </cell>
        </row>
        <row r="207">
          <cell r="A207">
            <v>2296004</v>
          </cell>
        </row>
        <row r="207">
          <cell r="D207">
            <v>19</v>
          </cell>
        </row>
        <row r="208">
          <cell r="A208">
            <v>2296005</v>
          </cell>
        </row>
        <row r="209">
          <cell r="A209">
            <v>2296006</v>
          </cell>
        </row>
        <row r="209">
          <cell r="D209">
            <v>592</v>
          </cell>
        </row>
        <row r="210">
          <cell r="A210">
            <v>2296010</v>
          </cell>
        </row>
        <row r="211">
          <cell r="A211">
            <v>2296011</v>
          </cell>
        </row>
        <row r="212">
          <cell r="A212">
            <v>2296012</v>
          </cell>
        </row>
        <row r="213">
          <cell r="A213">
            <v>2296013</v>
          </cell>
        </row>
        <row r="214">
          <cell r="A214">
            <v>2296099</v>
          </cell>
        </row>
        <row r="214">
          <cell r="D214">
            <v>461</v>
          </cell>
        </row>
        <row r="215">
          <cell r="A215">
            <v>232</v>
          </cell>
        </row>
        <row r="215">
          <cell r="D215">
            <v>8496</v>
          </cell>
        </row>
        <row r="216">
          <cell r="A216">
            <v>23204</v>
          </cell>
        </row>
        <row r="216">
          <cell r="D216">
            <v>8496</v>
          </cell>
        </row>
        <row r="217">
          <cell r="A217">
            <v>2320401</v>
          </cell>
        </row>
        <row r="218">
          <cell r="A218">
            <v>2320402</v>
          </cell>
        </row>
        <row r="219">
          <cell r="A219">
            <v>2320405</v>
          </cell>
        </row>
        <row r="220">
          <cell r="A220">
            <v>2320411</v>
          </cell>
        </row>
        <row r="221">
          <cell r="A221">
            <v>2320413</v>
          </cell>
        </row>
        <row r="222">
          <cell r="A222">
            <v>2320414</v>
          </cell>
        </row>
        <row r="223">
          <cell r="A223">
            <v>2320416</v>
          </cell>
        </row>
        <row r="224">
          <cell r="A224">
            <v>2320417</v>
          </cell>
        </row>
        <row r="225">
          <cell r="A225">
            <v>2320418</v>
          </cell>
        </row>
        <row r="226">
          <cell r="A226">
            <v>2320419</v>
          </cell>
        </row>
        <row r="227">
          <cell r="A227">
            <v>2320420</v>
          </cell>
        </row>
        <row r="228">
          <cell r="A228">
            <v>2320431</v>
          </cell>
        </row>
        <row r="229">
          <cell r="A229">
            <v>2320432</v>
          </cell>
        </row>
        <row r="230">
          <cell r="A230">
            <v>2320433</v>
          </cell>
        </row>
        <row r="230">
          <cell r="D230">
            <v>1635</v>
          </cell>
        </row>
        <row r="231">
          <cell r="A231">
            <v>2320498</v>
          </cell>
        </row>
        <row r="231">
          <cell r="D231">
            <v>6861</v>
          </cell>
        </row>
        <row r="232">
          <cell r="A232">
            <v>2320499</v>
          </cell>
        </row>
        <row r="233">
          <cell r="A233">
            <v>233</v>
          </cell>
        </row>
        <row r="233">
          <cell r="D233">
            <v>160</v>
          </cell>
        </row>
        <row r="234">
          <cell r="A234">
            <v>23304</v>
          </cell>
        </row>
        <row r="234">
          <cell r="D234">
            <v>160</v>
          </cell>
        </row>
        <row r="235">
          <cell r="A235">
            <v>2330401</v>
          </cell>
        </row>
        <row r="236">
          <cell r="A236">
            <v>2330405</v>
          </cell>
        </row>
        <row r="237">
          <cell r="A237">
            <v>2330411</v>
          </cell>
        </row>
        <row r="238">
          <cell r="A238">
            <v>2330413</v>
          </cell>
        </row>
        <row r="239">
          <cell r="A239">
            <v>2330414</v>
          </cell>
        </row>
        <row r="240">
          <cell r="A240">
            <v>2330416</v>
          </cell>
        </row>
        <row r="241">
          <cell r="A241">
            <v>2330417</v>
          </cell>
        </row>
        <row r="242">
          <cell r="A242">
            <v>2330418</v>
          </cell>
        </row>
        <row r="243">
          <cell r="A243">
            <v>2330419</v>
          </cell>
        </row>
        <row r="244">
          <cell r="A244">
            <v>2330420</v>
          </cell>
        </row>
        <row r="245">
          <cell r="A245">
            <v>2330431</v>
          </cell>
        </row>
        <row r="246">
          <cell r="A246">
            <v>2330432</v>
          </cell>
        </row>
        <row r="247">
          <cell r="A247">
            <v>2330433</v>
          </cell>
        </row>
        <row r="247">
          <cell r="D247">
            <v>60</v>
          </cell>
        </row>
        <row r="248">
          <cell r="A248">
            <v>2330498</v>
          </cell>
        </row>
        <row r="248">
          <cell r="D248">
            <v>100</v>
          </cell>
        </row>
        <row r="249">
          <cell r="A249">
            <v>2330499</v>
          </cell>
        </row>
        <row r="250">
          <cell r="A250">
            <v>234</v>
          </cell>
        </row>
        <row r="250">
          <cell r="D250">
            <v>0</v>
          </cell>
        </row>
        <row r="251">
          <cell r="A251">
            <v>23401</v>
          </cell>
        </row>
        <row r="251">
          <cell r="D251">
            <v>0</v>
          </cell>
        </row>
        <row r="252">
          <cell r="A252">
            <v>2340101</v>
          </cell>
        </row>
        <row r="253">
          <cell r="A253">
            <v>2340102</v>
          </cell>
        </row>
        <row r="254">
          <cell r="A254">
            <v>2340103</v>
          </cell>
        </row>
        <row r="255">
          <cell r="A255">
            <v>2340104</v>
          </cell>
        </row>
        <row r="256">
          <cell r="A256">
            <v>2340105</v>
          </cell>
        </row>
        <row r="257">
          <cell r="A257">
            <v>2340106</v>
          </cell>
        </row>
        <row r="258">
          <cell r="A258">
            <v>2340107</v>
          </cell>
        </row>
        <row r="259">
          <cell r="A259">
            <v>2340108</v>
          </cell>
        </row>
        <row r="260">
          <cell r="A260">
            <v>2340109</v>
          </cell>
        </row>
        <row r="261">
          <cell r="A261">
            <v>2340110</v>
          </cell>
        </row>
        <row r="262">
          <cell r="A262">
            <v>2340111</v>
          </cell>
        </row>
        <row r="263">
          <cell r="A263">
            <v>2340199</v>
          </cell>
        </row>
        <row r="264">
          <cell r="A264">
            <v>23402</v>
          </cell>
        </row>
        <row r="264">
          <cell r="D264">
            <v>0</v>
          </cell>
        </row>
        <row r="265">
          <cell r="A265">
            <v>2340201</v>
          </cell>
        </row>
        <row r="266">
          <cell r="A266">
            <v>2340202</v>
          </cell>
        </row>
        <row r="267">
          <cell r="A267">
            <v>2340203</v>
          </cell>
        </row>
        <row r="268">
          <cell r="A268">
            <v>2340204</v>
          </cell>
        </row>
        <row r="269">
          <cell r="A269">
            <v>2340205</v>
          </cell>
        </row>
        <row r="270">
          <cell r="A270">
            <v>2340299</v>
          </cell>
        </row>
        <row r="272">
          <cell r="D272">
            <v>62822</v>
          </cell>
        </row>
        <row r="273">
          <cell r="A273">
            <v>230</v>
          </cell>
        </row>
        <row r="273">
          <cell r="D273">
            <v>37100</v>
          </cell>
        </row>
        <row r="274">
          <cell r="A274">
            <v>23004</v>
          </cell>
        </row>
        <row r="274">
          <cell r="D274">
            <v>0</v>
          </cell>
        </row>
        <row r="275">
          <cell r="A275" t="str">
            <v>2300403</v>
          </cell>
        </row>
        <row r="276">
          <cell r="A276" t="str">
            <v>2300404</v>
          </cell>
        </row>
        <row r="277">
          <cell r="A277" t="str">
            <v>2300405</v>
          </cell>
        </row>
        <row r="278">
          <cell r="A278" t="str">
            <v>2300406</v>
          </cell>
        </row>
        <row r="279">
          <cell r="A279" t="str">
            <v>2300407</v>
          </cell>
        </row>
        <row r="280">
          <cell r="A280" t="str">
            <v>2300408</v>
          </cell>
        </row>
        <row r="281">
          <cell r="A281" t="str">
            <v>2300409</v>
          </cell>
        </row>
        <row r="282">
          <cell r="A282" t="str">
            <v>2300410</v>
          </cell>
        </row>
        <row r="283">
          <cell r="A283" t="str">
            <v>2300411</v>
          </cell>
        </row>
        <row r="284">
          <cell r="A284" t="str">
            <v>2300499</v>
          </cell>
        </row>
        <row r="285">
          <cell r="A285">
            <v>23006</v>
          </cell>
        </row>
        <row r="285">
          <cell r="D285">
            <v>2100</v>
          </cell>
        </row>
        <row r="286">
          <cell r="A286" t="str">
            <v>2300603</v>
          </cell>
        </row>
        <row r="286">
          <cell r="D286">
            <v>2100</v>
          </cell>
        </row>
        <row r="287">
          <cell r="A287">
            <v>23008</v>
          </cell>
        </row>
        <row r="287">
          <cell r="D287">
            <v>35000</v>
          </cell>
        </row>
        <row r="288">
          <cell r="A288" t="str">
            <v>2300802</v>
          </cell>
        </row>
        <row r="288">
          <cell r="D288">
            <v>35000</v>
          </cell>
        </row>
        <row r="289">
          <cell r="A289">
            <v>23009</v>
          </cell>
        </row>
        <row r="290">
          <cell r="A290">
            <v>231</v>
          </cell>
        </row>
        <row r="290">
          <cell r="D290">
            <v>0</v>
          </cell>
        </row>
        <row r="293">
          <cell r="D293">
            <v>99922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9">
          <cell r="A109" t="str">
            <v>2121699</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workbookViewId="0">
      <pane ySplit="4" topLeftCell="A33" activePane="bottomLeft" state="frozen"/>
      <selection/>
      <selection pane="bottomLeft" activeCell="J9" sqref="J9"/>
    </sheetView>
  </sheetViews>
  <sheetFormatPr defaultColWidth="9" defaultRowHeight="14.25" outlineLevelCol="5"/>
  <cols>
    <col min="1" max="1" width="17.6333333333333" style="537" customWidth="1"/>
    <col min="2" max="2" width="50.7583333333333" style="537" customWidth="1"/>
    <col min="3" max="4" width="20.6333333333333" style="538" customWidth="1"/>
    <col min="5" max="5" width="20.6333333333333" style="539" customWidth="1"/>
    <col min="6" max="6" width="9" style="540" hidden="1" customWidth="1"/>
    <col min="7" max="16384" width="9" style="540"/>
  </cols>
  <sheetData>
    <row r="1" ht="22.5" spans="2:2">
      <c r="B1" s="541" t="s">
        <v>0</v>
      </c>
    </row>
    <row r="2" ht="45" customHeight="1" spans="1:5">
      <c r="A2" s="508"/>
      <c r="B2" s="508" t="s">
        <v>1</v>
      </c>
      <c r="C2" s="508"/>
      <c r="D2" s="508"/>
      <c r="E2" s="508"/>
    </row>
    <row r="3" ht="18.95" customHeight="1" spans="2:5">
      <c r="B3" s="542"/>
      <c r="C3" s="301"/>
      <c r="E3" s="543" t="s">
        <v>2</v>
      </c>
    </row>
    <row r="4" s="535" customFormat="1" ht="45" customHeight="1" spans="1:6">
      <c r="A4" s="304" t="s">
        <v>3</v>
      </c>
      <c r="B4" s="544" t="s">
        <v>4</v>
      </c>
      <c r="C4" s="306" t="s">
        <v>5</v>
      </c>
      <c r="D4" s="306" t="s">
        <v>6</v>
      </c>
      <c r="E4" s="544" t="s">
        <v>7</v>
      </c>
      <c r="F4" s="545" t="s">
        <v>8</v>
      </c>
    </row>
    <row r="5" ht="37.5" customHeight="1" spans="1:6">
      <c r="A5" s="519">
        <v>101</v>
      </c>
      <c r="B5" s="520" t="s">
        <v>9</v>
      </c>
      <c r="C5" s="378">
        <f>SUM(C6:C20)</f>
        <v>48155</v>
      </c>
      <c r="D5" s="378">
        <f>SUM(D6:D20)</f>
        <v>50150</v>
      </c>
      <c r="E5" s="350">
        <f t="shared" ref="E5:E11" si="0">IF(C5&lt;&gt;0,IF((D5/C5-1)&lt;-30%,"",IF((D5/C5-1)&gt;30%,"",D5/C5-1)),"")</f>
        <v>0.041</v>
      </c>
      <c r="F5" s="546" t="str">
        <f t="shared" ref="F5:F40" si="1">IF(LEN(A5)=3,"是",IF(B5&lt;&gt;"",IF(SUM(C5:D5)&lt;&gt;0,"是","否"),"是"))</f>
        <v>是</v>
      </c>
    </row>
    <row r="6" ht="37.5" customHeight="1" spans="1:6">
      <c r="A6" s="547">
        <v>10101</v>
      </c>
      <c r="B6" s="332" t="s">
        <v>10</v>
      </c>
      <c r="C6" s="487">
        <v>18827</v>
      </c>
      <c r="D6" s="487">
        <v>20854</v>
      </c>
      <c r="E6" s="350">
        <f t="shared" si="0"/>
        <v>0.108</v>
      </c>
      <c r="F6" s="546" t="str">
        <f t="shared" si="1"/>
        <v>是</v>
      </c>
    </row>
    <row r="7" ht="37.5" customHeight="1" spans="1:6">
      <c r="A7" s="547">
        <v>10104</v>
      </c>
      <c r="B7" s="332" t="s">
        <v>11</v>
      </c>
      <c r="C7" s="487">
        <v>1767</v>
      </c>
      <c r="D7" s="487">
        <v>1648</v>
      </c>
      <c r="E7" s="350">
        <f t="shared" si="0"/>
        <v>-0.067</v>
      </c>
      <c r="F7" s="546" t="str">
        <f t="shared" si="1"/>
        <v>是</v>
      </c>
    </row>
    <row r="8" ht="37.5" customHeight="1" spans="1:6">
      <c r="A8" s="547">
        <v>10106</v>
      </c>
      <c r="B8" s="332" t="s">
        <v>12</v>
      </c>
      <c r="C8" s="487">
        <v>631</v>
      </c>
      <c r="D8" s="487">
        <v>682</v>
      </c>
      <c r="E8" s="350">
        <f t="shared" si="0"/>
        <v>0.081</v>
      </c>
      <c r="F8" s="546" t="str">
        <f t="shared" si="1"/>
        <v>是</v>
      </c>
    </row>
    <row r="9" ht="37.5" customHeight="1" spans="1:6">
      <c r="A9" s="547">
        <v>10107</v>
      </c>
      <c r="B9" s="332" t="s">
        <v>13</v>
      </c>
      <c r="C9" s="487">
        <v>174</v>
      </c>
      <c r="D9" s="487">
        <v>206</v>
      </c>
      <c r="E9" s="350">
        <f t="shared" si="0"/>
        <v>0.184</v>
      </c>
      <c r="F9" s="546" t="str">
        <f t="shared" si="1"/>
        <v>是</v>
      </c>
    </row>
    <row r="10" ht="37.5" customHeight="1" spans="1:6">
      <c r="A10" s="547">
        <v>10109</v>
      </c>
      <c r="B10" s="332" t="s">
        <v>14</v>
      </c>
      <c r="C10" s="487">
        <v>1999</v>
      </c>
      <c r="D10" s="487">
        <v>3370</v>
      </c>
      <c r="E10" s="350">
        <f>(D10-C10)/C10</f>
        <v>0.686</v>
      </c>
      <c r="F10" s="546" t="str">
        <f t="shared" si="1"/>
        <v>是</v>
      </c>
    </row>
    <row r="11" ht="37.5" customHeight="1" spans="1:6">
      <c r="A11" s="547">
        <v>10110</v>
      </c>
      <c r="B11" s="332" t="s">
        <v>15</v>
      </c>
      <c r="C11" s="487">
        <v>2806</v>
      </c>
      <c r="D11" s="487">
        <v>1915</v>
      </c>
      <c r="E11" s="350">
        <f t="shared" ref="E11:E40" si="2">(D11-C11)/C11</f>
        <v>-0.318</v>
      </c>
      <c r="F11" s="546" t="str">
        <f t="shared" si="1"/>
        <v>是</v>
      </c>
    </row>
    <row r="12" ht="37.5" customHeight="1" spans="1:6">
      <c r="A12" s="547">
        <v>10111</v>
      </c>
      <c r="B12" s="332" t="s">
        <v>16</v>
      </c>
      <c r="C12" s="487">
        <v>756</v>
      </c>
      <c r="D12" s="487">
        <v>890</v>
      </c>
      <c r="E12" s="350">
        <f t="shared" si="2"/>
        <v>0.177</v>
      </c>
      <c r="F12" s="546" t="str">
        <f t="shared" si="1"/>
        <v>是</v>
      </c>
    </row>
    <row r="13" ht="37.5" customHeight="1" spans="1:6">
      <c r="A13" s="547">
        <v>10112</v>
      </c>
      <c r="B13" s="332" t="s">
        <v>17</v>
      </c>
      <c r="C13" s="487">
        <v>719</v>
      </c>
      <c r="D13" s="487">
        <v>837</v>
      </c>
      <c r="E13" s="350">
        <f t="shared" si="2"/>
        <v>0.164</v>
      </c>
      <c r="F13" s="546" t="str">
        <f t="shared" si="1"/>
        <v>是</v>
      </c>
    </row>
    <row r="14" ht="37.5" customHeight="1" spans="1:6">
      <c r="A14" s="547">
        <v>10113</v>
      </c>
      <c r="B14" s="332" t="s">
        <v>18</v>
      </c>
      <c r="C14" s="487">
        <v>6882</v>
      </c>
      <c r="D14" s="487">
        <v>5840</v>
      </c>
      <c r="E14" s="350">
        <f t="shared" si="2"/>
        <v>-0.151</v>
      </c>
      <c r="F14" s="546" t="str">
        <f t="shared" si="1"/>
        <v>是</v>
      </c>
    </row>
    <row r="15" ht="37.5" customHeight="1" spans="1:6">
      <c r="A15" s="547">
        <v>10114</v>
      </c>
      <c r="B15" s="332" t="s">
        <v>19</v>
      </c>
      <c r="C15" s="487">
        <v>1009</v>
      </c>
      <c r="D15" s="487">
        <v>938</v>
      </c>
      <c r="E15" s="350">
        <f t="shared" si="2"/>
        <v>-0.07</v>
      </c>
      <c r="F15" s="546" t="str">
        <f t="shared" si="1"/>
        <v>是</v>
      </c>
    </row>
    <row r="16" ht="37.5" customHeight="1" spans="1:6">
      <c r="A16" s="547">
        <v>10118</v>
      </c>
      <c r="B16" s="332" t="s">
        <v>20</v>
      </c>
      <c r="C16" s="487">
        <v>1006</v>
      </c>
      <c r="D16" s="487">
        <v>700</v>
      </c>
      <c r="E16" s="350">
        <f t="shared" si="2"/>
        <v>-0.304</v>
      </c>
      <c r="F16" s="546" t="str">
        <f t="shared" si="1"/>
        <v>是</v>
      </c>
    </row>
    <row r="17" ht="37.5" customHeight="1" spans="1:6">
      <c r="A17" s="547">
        <v>10119</v>
      </c>
      <c r="B17" s="332" t="s">
        <v>21</v>
      </c>
      <c r="C17" s="487">
        <v>6179</v>
      </c>
      <c r="D17" s="487">
        <v>6500</v>
      </c>
      <c r="E17" s="350">
        <f t="shared" si="2"/>
        <v>0.052</v>
      </c>
      <c r="F17" s="546" t="str">
        <f t="shared" si="1"/>
        <v>是</v>
      </c>
    </row>
    <row r="18" ht="37.5" customHeight="1" spans="1:6">
      <c r="A18" s="547">
        <v>10120</v>
      </c>
      <c r="B18" s="332" t="s">
        <v>22</v>
      </c>
      <c r="C18" s="487">
        <v>5327</v>
      </c>
      <c r="D18" s="487">
        <v>5400</v>
      </c>
      <c r="E18" s="350">
        <f t="shared" si="2"/>
        <v>0.014</v>
      </c>
      <c r="F18" s="546" t="str">
        <f t="shared" si="1"/>
        <v>是</v>
      </c>
    </row>
    <row r="19" ht="37.5" customHeight="1" spans="1:6">
      <c r="A19" s="547">
        <v>10121</v>
      </c>
      <c r="B19" s="332" t="s">
        <v>23</v>
      </c>
      <c r="C19" s="487">
        <v>73</v>
      </c>
      <c r="D19" s="487">
        <v>70</v>
      </c>
      <c r="E19" s="350">
        <f t="shared" si="2"/>
        <v>-0.041</v>
      </c>
      <c r="F19" s="546" t="str">
        <f t="shared" si="1"/>
        <v>是</v>
      </c>
    </row>
    <row r="20" ht="37.5" customHeight="1" spans="1:6">
      <c r="A20" s="547">
        <v>10199</v>
      </c>
      <c r="B20" s="332" t="s">
        <v>24</v>
      </c>
      <c r="C20" s="487">
        <v>0</v>
      </c>
      <c r="D20" s="487">
        <v>300</v>
      </c>
      <c r="E20" s="350"/>
      <c r="F20" s="546" t="str">
        <f t="shared" si="1"/>
        <v>是</v>
      </c>
    </row>
    <row r="21" ht="37.5" customHeight="1" spans="1:6">
      <c r="A21" s="519">
        <v>103</v>
      </c>
      <c r="B21" s="520" t="s">
        <v>25</v>
      </c>
      <c r="C21" s="378">
        <f>SUM(C22:C29)</f>
        <v>41290</v>
      </c>
      <c r="D21" s="378">
        <f>SUM(D22:D29)</f>
        <v>46150</v>
      </c>
      <c r="E21" s="350">
        <f t="shared" si="2"/>
        <v>0.118</v>
      </c>
      <c r="F21" s="546" t="str">
        <f t="shared" si="1"/>
        <v>是</v>
      </c>
    </row>
    <row r="22" ht="37.5" customHeight="1" spans="1:6">
      <c r="A22" s="548">
        <v>10302</v>
      </c>
      <c r="B22" s="332" t="s">
        <v>26</v>
      </c>
      <c r="C22" s="487">
        <v>2552</v>
      </c>
      <c r="D22" s="487">
        <v>2400</v>
      </c>
      <c r="E22" s="350">
        <f t="shared" si="2"/>
        <v>-0.06</v>
      </c>
      <c r="F22" s="546" t="str">
        <f t="shared" si="1"/>
        <v>是</v>
      </c>
    </row>
    <row r="23" ht="37.5" customHeight="1" spans="1:6">
      <c r="A23" s="547">
        <v>10304</v>
      </c>
      <c r="B23" s="549" t="s">
        <v>27</v>
      </c>
      <c r="C23" s="487">
        <v>3271</v>
      </c>
      <c r="D23" s="487">
        <v>3235</v>
      </c>
      <c r="E23" s="350">
        <f t="shared" si="2"/>
        <v>-0.011</v>
      </c>
      <c r="F23" s="546" t="str">
        <f t="shared" si="1"/>
        <v>是</v>
      </c>
    </row>
    <row r="24" ht="37.5" customHeight="1" spans="1:6">
      <c r="A24" s="547">
        <v>10305</v>
      </c>
      <c r="B24" s="332" t="s">
        <v>28</v>
      </c>
      <c r="C24" s="487">
        <v>10558</v>
      </c>
      <c r="D24" s="487">
        <v>4220</v>
      </c>
      <c r="E24" s="350">
        <f t="shared" si="2"/>
        <v>-0.6</v>
      </c>
      <c r="F24" s="546" t="str">
        <f t="shared" si="1"/>
        <v>是</v>
      </c>
    </row>
    <row r="25" ht="37.5" customHeight="1" spans="1:6">
      <c r="A25" s="547">
        <v>10306</v>
      </c>
      <c r="B25" s="332" t="s">
        <v>29</v>
      </c>
      <c r="C25" s="487">
        <v>-117</v>
      </c>
      <c r="D25" s="487">
        <v>-117</v>
      </c>
      <c r="E25" s="350">
        <f t="shared" si="2"/>
        <v>0</v>
      </c>
      <c r="F25" s="546" t="str">
        <f t="shared" si="1"/>
        <v>是</v>
      </c>
    </row>
    <row r="26" ht="37.5" customHeight="1" spans="1:6">
      <c r="A26" s="547">
        <v>10307</v>
      </c>
      <c r="B26" s="332" t="s">
        <v>30</v>
      </c>
      <c r="C26" s="487">
        <v>21783</v>
      </c>
      <c r="D26" s="487">
        <v>33583</v>
      </c>
      <c r="E26" s="350">
        <f t="shared" si="2"/>
        <v>0.542</v>
      </c>
      <c r="F26" s="546" t="str">
        <f t="shared" si="1"/>
        <v>是</v>
      </c>
    </row>
    <row r="27" ht="37.5" customHeight="1" spans="1:6">
      <c r="A27" s="547">
        <v>10308</v>
      </c>
      <c r="B27" s="332" t="s">
        <v>31</v>
      </c>
      <c r="C27" s="487">
        <v>0</v>
      </c>
      <c r="D27" s="487">
        <v>0</v>
      </c>
      <c r="E27" s="350"/>
      <c r="F27" s="546" t="str">
        <f t="shared" si="1"/>
        <v>否</v>
      </c>
    </row>
    <row r="28" ht="37.5" customHeight="1" spans="1:6">
      <c r="A28" s="547">
        <v>10309</v>
      </c>
      <c r="B28" s="332" t="s">
        <v>32</v>
      </c>
      <c r="C28" s="487">
        <v>3236</v>
      </c>
      <c r="D28" s="487">
        <v>2820</v>
      </c>
      <c r="E28" s="350">
        <f t="shared" si="2"/>
        <v>-0.129</v>
      </c>
      <c r="F28" s="546" t="str">
        <f t="shared" si="1"/>
        <v>是</v>
      </c>
    </row>
    <row r="29" ht="37.5" customHeight="1" spans="1:6">
      <c r="A29" s="547">
        <v>10399</v>
      </c>
      <c r="B29" s="332" t="s">
        <v>33</v>
      </c>
      <c r="C29" s="487">
        <v>7</v>
      </c>
      <c r="D29" s="487">
        <v>9</v>
      </c>
      <c r="E29" s="350">
        <f t="shared" si="2"/>
        <v>0.286</v>
      </c>
      <c r="F29" s="546" t="str">
        <f t="shared" si="1"/>
        <v>是</v>
      </c>
    </row>
    <row r="30" ht="37.5" customHeight="1" spans="1:6">
      <c r="A30" s="384"/>
      <c r="B30" s="332"/>
      <c r="C30" s="321"/>
      <c r="D30" s="321"/>
      <c r="E30" s="350"/>
      <c r="F30" s="546" t="str">
        <f t="shared" si="1"/>
        <v>是</v>
      </c>
    </row>
    <row r="31" s="300" customFormat="1" ht="37.5" customHeight="1" spans="1:6">
      <c r="A31" s="550"/>
      <c r="B31" s="518" t="s">
        <v>34</v>
      </c>
      <c r="C31" s="378">
        <f>SUM(C5,C21)</f>
        <v>89445</v>
      </c>
      <c r="D31" s="378">
        <f>SUM(D5,D21)</f>
        <v>96300</v>
      </c>
      <c r="E31" s="350">
        <f t="shared" si="2"/>
        <v>0.077</v>
      </c>
      <c r="F31" s="546" t="str">
        <f t="shared" si="1"/>
        <v>是</v>
      </c>
    </row>
    <row r="32" ht="37.5" customHeight="1" spans="1:6">
      <c r="A32" s="382">
        <v>105</v>
      </c>
      <c r="B32" s="331" t="s">
        <v>35</v>
      </c>
      <c r="C32" s="378">
        <v>19450</v>
      </c>
      <c r="D32" s="378">
        <v>26545</v>
      </c>
      <c r="E32" s="350">
        <f t="shared" si="2"/>
        <v>0.365</v>
      </c>
      <c r="F32" s="546" t="str">
        <f t="shared" si="1"/>
        <v>是</v>
      </c>
    </row>
    <row r="33" ht="37.5" customHeight="1" spans="1:6">
      <c r="A33" s="519">
        <v>110</v>
      </c>
      <c r="B33" s="520" t="s">
        <v>36</v>
      </c>
      <c r="C33" s="378">
        <f>SUM(C34:C39)</f>
        <v>261118</v>
      </c>
      <c r="D33" s="378">
        <f>SUM(D34:D39)</f>
        <v>215930</v>
      </c>
      <c r="E33" s="350">
        <f t="shared" si="2"/>
        <v>-0.173</v>
      </c>
      <c r="F33" s="546" t="str">
        <f t="shared" si="1"/>
        <v>是</v>
      </c>
    </row>
    <row r="34" ht="37.5" customHeight="1" spans="1:6">
      <c r="A34" s="384">
        <v>11001</v>
      </c>
      <c r="B34" s="332" t="s">
        <v>37</v>
      </c>
      <c r="C34" s="487">
        <v>4946</v>
      </c>
      <c r="D34" s="487">
        <v>6139</v>
      </c>
      <c r="E34" s="350">
        <f t="shared" si="2"/>
        <v>0.241</v>
      </c>
      <c r="F34" s="546" t="str">
        <f t="shared" si="1"/>
        <v>是</v>
      </c>
    </row>
    <row r="35" ht="37.5" customHeight="1" spans="1:6">
      <c r="A35" s="384"/>
      <c r="B35" s="332" t="s">
        <v>38</v>
      </c>
      <c r="C35" s="321">
        <v>225578</v>
      </c>
      <c r="D35" s="321">
        <v>149491</v>
      </c>
      <c r="E35" s="350">
        <f t="shared" si="2"/>
        <v>-0.337</v>
      </c>
      <c r="F35" s="546" t="str">
        <f t="shared" si="1"/>
        <v>是</v>
      </c>
    </row>
    <row r="36" ht="37.5" customHeight="1" spans="1:6">
      <c r="A36" s="384">
        <v>11008</v>
      </c>
      <c r="B36" s="332" t="s">
        <v>39</v>
      </c>
      <c r="C36" s="487">
        <v>23304</v>
      </c>
      <c r="D36" s="487">
        <v>30032</v>
      </c>
      <c r="E36" s="350">
        <f t="shared" si="2"/>
        <v>0.289</v>
      </c>
      <c r="F36" s="546" t="str">
        <f t="shared" si="1"/>
        <v>是</v>
      </c>
    </row>
    <row r="37" ht="37.5" customHeight="1" spans="1:6">
      <c r="A37" s="384">
        <v>11009</v>
      </c>
      <c r="B37" s="332" t="s">
        <v>40</v>
      </c>
      <c r="C37" s="487">
        <v>3196</v>
      </c>
      <c r="D37" s="487">
        <v>30000</v>
      </c>
      <c r="E37" s="350">
        <f t="shared" si="2"/>
        <v>8.387</v>
      </c>
      <c r="F37" s="546" t="str">
        <f t="shared" si="1"/>
        <v>是</v>
      </c>
    </row>
    <row r="38" s="536" customFormat="1" ht="37.5" customHeight="1" spans="1:6">
      <c r="A38" s="521">
        <v>11013</v>
      </c>
      <c r="B38" s="334" t="s">
        <v>41</v>
      </c>
      <c r="C38" s="321"/>
      <c r="D38" s="321"/>
      <c r="E38" s="350"/>
      <c r="F38" s="546" t="str">
        <f t="shared" si="1"/>
        <v>否</v>
      </c>
    </row>
    <row r="39" s="536" customFormat="1" ht="37.5" customHeight="1" spans="1:6">
      <c r="A39" s="521">
        <v>11015</v>
      </c>
      <c r="B39" s="334" t="s">
        <v>42</v>
      </c>
      <c r="C39" s="487">
        <v>4094</v>
      </c>
      <c r="D39" s="487">
        <v>268</v>
      </c>
      <c r="E39" s="350">
        <f t="shared" si="2"/>
        <v>-0.935</v>
      </c>
      <c r="F39" s="546" t="str">
        <f t="shared" si="1"/>
        <v>是</v>
      </c>
    </row>
    <row r="40" ht="37.5" customHeight="1" spans="1:6">
      <c r="A40" s="551"/>
      <c r="B40" s="552" t="s">
        <v>43</v>
      </c>
      <c r="C40" s="378">
        <f>SUM(C31,C32,C33)</f>
        <v>370013</v>
      </c>
      <c r="D40" s="378">
        <f>SUM(D31,D32,D33)</f>
        <v>338775</v>
      </c>
      <c r="E40" s="350">
        <f t="shared" si="2"/>
        <v>-0.084</v>
      </c>
      <c r="F40" s="546" t="str">
        <f t="shared" si="1"/>
        <v>是</v>
      </c>
    </row>
    <row r="41" spans="3:4">
      <c r="C41" s="553"/>
      <c r="D41" s="553"/>
    </row>
    <row r="42" spans="4:4">
      <c r="D42" s="553"/>
    </row>
    <row r="43" spans="3:4">
      <c r="C43" s="553"/>
      <c r="D43" s="553"/>
    </row>
    <row r="44" spans="4:4">
      <c r="D44" s="553"/>
    </row>
    <row r="45" spans="3:4">
      <c r="C45" s="553"/>
      <c r="D45" s="553"/>
    </row>
    <row r="46" spans="3:4">
      <c r="C46" s="553"/>
      <c r="D46" s="553"/>
    </row>
    <row r="47" spans="4:4">
      <c r="D47" s="553"/>
    </row>
    <row r="48" spans="3:4">
      <c r="C48" s="553"/>
      <c r="D48" s="553"/>
    </row>
    <row r="49" spans="3:4">
      <c r="C49" s="553"/>
      <c r="D49" s="553"/>
    </row>
    <row r="50" spans="3:4">
      <c r="C50" s="553"/>
      <c r="D50" s="553"/>
    </row>
    <row r="51" spans="3:4">
      <c r="C51" s="553"/>
      <c r="D51" s="553"/>
    </row>
    <row r="52" spans="4:4">
      <c r="D52" s="553"/>
    </row>
    <row r="53" spans="3:4">
      <c r="C53" s="553"/>
      <c r="D53" s="553"/>
    </row>
  </sheetData>
  <mergeCells count="1">
    <mergeCell ref="B2:E2"/>
  </mergeCells>
  <conditionalFormatting sqref="E3:F3">
    <cfRule type="cellIs" dxfId="0" priority="366" stopIfTrue="1" operator="lessThanOrEqual">
      <formula>-1</formula>
    </cfRule>
  </conditionalFormatting>
  <conditionalFormatting sqref="F5:F40">
    <cfRule type="cellIs" dxfId="1" priority="364" stopIfTrue="1" operator="lessThan">
      <formula>0</formula>
    </cfRule>
    <cfRule type="cellIs" dxfId="1" priority="365" stopIfTrue="1" operator="lessThan">
      <formula>0</formula>
    </cfRule>
  </conditionalFormatting>
  <conditionalFormatting sqref="F5:F29">
    <cfRule type="expression" dxfId="2" priority="304" stopIfTrue="1">
      <formula>"len($A:$A)=3"</formula>
    </cfRule>
    <cfRule type="expression" dxfId="2" priority="305" stopIfTrue="1">
      <formula>"len($A:$A)=3"</formula>
    </cfRule>
    <cfRule type="expression" dxfId="2" priority="306" stopIfTrue="1">
      <formula>"len($A:$A)=3"</formula>
    </cfRule>
    <cfRule type="expression" dxfId="2" priority="307" stopIfTrue="1">
      <formula>"len($A:$A)=3"</formula>
    </cfRule>
    <cfRule type="expression" dxfId="2" priority="308" stopIfTrue="1">
      <formula>"len($A:$A)=3"</formula>
    </cfRule>
    <cfRule type="expression" dxfId="2" priority="309" stopIfTrue="1">
      <formula>"len($A:$A)=3"</formula>
    </cfRule>
    <cfRule type="expression" dxfId="2" priority="310" stopIfTrue="1">
      <formula>"len($A:$A)=3"</formula>
    </cfRule>
    <cfRule type="expression" dxfId="2" priority="311" stopIfTrue="1">
      <formula>"len($A:$A)=3"</formula>
    </cfRule>
    <cfRule type="expression" dxfId="2" priority="312" stopIfTrue="1">
      <formula>"len($A:$A)=3"</formula>
    </cfRule>
    <cfRule type="expression" dxfId="2" priority="313" stopIfTrue="1">
      <formula>"len($A:$A)=3"</formula>
    </cfRule>
  </conditionalFormatting>
  <conditionalFormatting sqref="A5:D30 F5:F30">
    <cfRule type="expression" dxfId="2" priority="377" stopIfTrue="1">
      <formula>"len($A:$A)=3"</formula>
    </cfRule>
  </conditionalFormatting>
  <conditionalFormatting sqref="B5:D7 F40 B40:D40 F32 B32:D32 F5:F7">
    <cfRule type="expression" dxfId="2" priority="386" stopIfTrue="1">
      <formula>"len($A:$A)=3"</formula>
    </cfRule>
  </conditionalFormatting>
  <conditionalFormatting sqref="F5:F39 B5:D39">
    <cfRule type="expression" dxfId="2" priority="324" stopIfTrue="1">
      <formula>"len($A:$A)=3"</formula>
    </cfRule>
    <cfRule type="expression" dxfId="2" priority="325" stopIfTrue="1">
      <formula>"len($A:$A)=3"</formula>
    </cfRule>
  </conditionalFormatting>
  <conditionalFormatting sqref="C5:D30 F5:F30">
    <cfRule type="expression" dxfId="2" priority="358" stopIfTrue="1">
      <formula>"len($A:$A)=3"</formula>
    </cfRule>
  </conditionalFormatting>
  <conditionalFormatting sqref="C5:D7 F5:F7">
    <cfRule type="expression" dxfId="2" priority="361" stopIfTrue="1">
      <formula>"len($A:$A)=3"</formula>
    </cfRule>
  </conditionalFormatting>
  <conditionalFormatting sqref="D5 F5">
    <cfRule type="expression" dxfId="2" priority="327" stopIfTrue="1">
      <formula>"len($A:$A)=3"</formula>
    </cfRule>
    <cfRule type="expression" dxfId="2" priority="328" stopIfTrue="1">
      <formula>"len($A:$A)=3"</formula>
    </cfRule>
  </conditionalFormatting>
  <conditionalFormatting sqref="E5:F5 E6:E40 F6:F31">
    <cfRule type="expression" dxfId="2" priority="294" stopIfTrue="1">
      <formula>"len($A:$A)=3"</formula>
    </cfRule>
    <cfRule type="expression" dxfId="2" priority="295" stopIfTrue="1">
      <formula>"len($A:$A)=3"</formula>
    </cfRule>
    <cfRule type="expression" dxfId="2" priority="296" stopIfTrue="1">
      <formula>"len($A:$A)=3"</formula>
    </cfRule>
    <cfRule type="expression" dxfId="2" priority="297" stopIfTrue="1">
      <formula>"len($A:$A)=3"</formula>
    </cfRule>
    <cfRule type="expression" dxfId="2" priority="298" stopIfTrue="1">
      <formula>"len($A:$A)=3"</formula>
    </cfRule>
    <cfRule type="expression" dxfId="2" priority="299" stopIfTrue="1">
      <formula>"len($A:$A)=3"</formula>
    </cfRule>
    <cfRule type="expression" dxfId="2" priority="300" stopIfTrue="1">
      <formula>"len($A:$A)=3"</formula>
    </cfRule>
    <cfRule type="expression" dxfId="2" priority="301" stopIfTrue="1">
      <formula>"len($A:$A)=3"</formula>
    </cfRule>
    <cfRule type="expression" dxfId="2" priority="302" stopIfTrue="1">
      <formula>"len($A:$A)=3"</formula>
    </cfRule>
    <cfRule type="expression" dxfId="2" priority="303" stopIfTrue="1">
      <formula>"len($A:$A)=3"</formula>
    </cfRule>
  </conditionalFormatting>
  <conditionalFormatting sqref="D6:D20 F22:F30 D22:D30 F6:F20">
    <cfRule type="expression" dxfId="2" priority="347" stopIfTrue="1">
      <formula>"len($A:$A)=3"</formula>
    </cfRule>
  </conditionalFormatting>
  <conditionalFormatting sqref="D6:D7 F6:F7">
    <cfRule type="expression" dxfId="2" priority="350" stopIfTrue="1">
      <formula>"len($A:$A)=3"</formula>
    </cfRule>
  </conditionalFormatting>
  <conditionalFormatting sqref="B8:D9 F8:F9">
    <cfRule type="expression" dxfId="2" priority="380" stopIfTrue="1">
      <formula>"len($A:$A)=3"</formula>
    </cfRule>
  </conditionalFormatting>
  <conditionalFormatting sqref="C8:D9 F8:F9">
    <cfRule type="expression" dxfId="2" priority="359" stopIfTrue="1">
      <formula>"len($A:$A)=3"</formula>
    </cfRule>
  </conditionalFormatting>
  <conditionalFormatting sqref="D8:D9 F8:F9">
    <cfRule type="expression" dxfId="2" priority="348" stopIfTrue="1">
      <formula>"len($A:$A)=3"</formula>
    </cfRule>
  </conditionalFormatting>
  <conditionalFormatting sqref="D21 F21">
    <cfRule type="expression" dxfId="2" priority="326" stopIfTrue="1">
      <formula>"len($A:$A)=3"</formula>
    </cfRule>
  </conditionalFormatting>
  <conditionalFormatting sqref="A32:D32 F32">
    <cfRule type="expression" dxfId="2" priority="372" stopIfTrue="1">
      <formula>"len($A:$A)=3"</formula>
    </cfRule>
  </conditionalFormatting>
  <conditionalFormatting sqref="C32:D32 F32">
    <cfRule type="expression" dxfId="2" priority="357" stopIfTrue="1">
      <formula>"len($A:$A)=3"</formula>
    </cfRule>
  </conditionalFormatting>
  <conditionalFormatting sqref="C32:D35 F32:F35">
    <cfRule type="expression" dxfId="2" priority="362" stopIfTrue="1">
      <formula>"len($A:$A)=3"</formula>
    </cfRule>
  </conditionalFormatting>
  <conditionalFormatting sqref="D32 F32">
    <cfRule type="expression" dxfId="2" priority="346" stopIfTrue="1">
      <formula>"len($A:$A)=3"</formula>
    </cfRule>
  </conditionalFormatting>
  <conditionalFormatting sqref="D32 F34:F35 D34 F32">
    <cfRule type="expression" dxfId="2" priority="351" stopIfTrue="1">
      <formula>"len($A:$A)=3"</formula>
    </cfRule>
  </conditionalFormatting>
  <conditionalFormatting sqref="A33:D35 F39:F40 B39:D40 F33:F35">
    <cfRule type="expression" dxfId="2" priority="340" stopIfTrue="1">
      <formula>"len($A:$A)=3"</formula>
    </cfRule>
  </conditionalFormatting>
  <conditionalFormatting sqref="B33:D35 F33:F35">
    <cfRule type="expression" dxfId="2" priority="341" stopIfTrue="1">
      <formula>"len($A:$A)=3"</formula>
    </cfRule>
  </conditionalFormatting>
  <conditionalFormatting sqref="C33:D35 F33:F35">
    <cfRule type="expression" dxfId="2" priority="356" stopIfTrue="1">
      <formula>"len($A:$A)=3"</formula>
    </cfRule>
  </conditionalFormatting>
  <conditionalFormatting sqref="A34:D35 F34:F35">
    <cfRule type="expression" dxfId="2" priority="339" stopIfTrue="1">
      <formula>"len($A:$A)=3"</formula>
    </cfRule>
  </conditionalFormatting>
  <conditionalFormatting sqref="C34:D35 F34:F35">
    <cfRule type="expression" dxfId="2" priority="355" stopIfTrue="1">
      <formula>"len($A:$A)=3"</formula>
    </cfRule>
  </conditionalFormatting>
  <conditionalFormatting sqref="D34 F34:F35">
    <cfRule type="expression" dxfId="2" priority="344" stopIfTrue="1">
      <formula>"len($A:$A)=3"</formula>
    </cfRule>
  </conditionalFormatting>
  <conditionalFormatting sqref="A36:D37 F36:F37">
    <cfRule type="expression" dxfId="2" priority="337" stopIfTrue="1">
      <formula>"len($A:$A)=3"</formula>
    </cfRule>
  </conditionalFormatting>
  <conditionalFormatting sqref="A36:D36 F40 B40:D40 F36">
    <cfRule type="expression" dxfId="2" priority="384" stopIfTrue="1">
      <formula>"len($A:$A)=3"</formula>
    </cfRule>
  </conditionalFormatting>
  <conditionalFormatting sqref="C36:D37 F36:F37">
    <cfRule type="expression" dxfId="2" priority="353" stopIfTrue="1">
      <formula>"len($A:$A)=3"</formula>
    </cfRule>
  </conditionalFormatting>
  <conditionalFormatting sqref="D36:D37 F36:F37">
    <cfRule type="expression" dxfId="2" priority="342" stopIfTrue="1">
      <formula>"len($A:$A)=3"</formula>
    </cfRule>
  </conditionalFormatting>
  <conditionalFormatting sqref="B38:D40 F38:F40">
    <cfRule type="expression" dxfId="2" priority="335" stopIfTrue="1">
      <formula>"len($A:$A)=3"</formula>
    </cfRule>
    <cfRule type="expression" dxfId="2" priority="336" stopIfTrue="1">
      <formula>"len($A:$A)=3"</formula>
    </cfRule>
  </conditionalFormatting>
  <conditionalFormatting sqref="C38:D40 F38:F40">
    <cfRule type="expression" dxfId="2" priority="363" stopIfTrue="1">
      <formula>"len($A:$A)=3"</formula>
    </cfRule>
  </conditionalFormatting>
  <conditionalFormatting sqref="D38:D39 F38:F39">
    <cfRule type="expression" dxfId="2" priority="352" stopIfTrue="1">
      <formula>"len($A:$A)=3"</formula>
    </cfRule>
  </conditionalFormatting>
  <conditionalFormatting sqref="C39:D40 F39:F40">
    <cfRule type="expression" dxfId="2" priority="360" stopIfTrue="1">
      <formula>"len($A:$A)=3"</formula>
    </cfRule>
  </conditionalFormatting>
  <conditionalFormatting sqref="D39 F39">
    <cfRule type="expression" dxfId="2" priority="34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51"/>
  <sheetViews>
    <sheetView showGridLines="0" showZeros="0" view="pageBreakPreview" zoomScale="90" zoomScaleNormal="90" workbookViewId="0">
      <pane ySplit="3" topLeftCell="A22" activePane="bottomLeft" state="frozen"/>
      <selection/>
      <selection pane="bottomLeft" activeCell="G30" sqref="G30:G31"/>
    </sheetView>
  </sheetViews>
  <sheetFormatPr defaultColWidth="9" defaultRowHeight="14.25"/>
  <cols>
    <col min="1" max="1" width="12.7583333333333" style="177" customWidth="1"/>
    <col min="2" max="2" width="50.7583333333333" style="177" customWidth="1"/>
    <col min="3" max="4" width="20.6333333333333" style="341" customWidth="1"/>
    <col min="5" max="5" width="20.6333333333333" style="177" customWidth="1"/>
    <col min="6" max="6" width="9.75833333333333" style="177" hidden="1" customWidth="1"/>
    <col min="7" max="9" width="9" style="194"/>
    <col min="10" max="10" width="12.625" style="194"/>
    <col min="11" max="16384" width="9" style="194"/>
  </cols>
  <sheetData>
    <row r="1" s="445" customFormat="1" ht="45" customHeight="1" spans="1:5">
      <c r="A1" s="508"/>
      <c r="B1" s="508" t="s">
        <v>44</v>
      </c>
      <c r="C1" s="508"/>
      <c r="D1" s="508"/>
      <c r="E1" s="508"/>
    </row>
    <row r="2" ht="18.95" customHeight="1" spans="1:5">
      <c r="A2" s="525"/>
      <c r="B2" s="509"/>
      <c r="C2" s="344"/>
      <c r="E2" s="510" t="s">
        <v>2</v>
      </c>
    </row>
    <row r="3" s="506" customFormat="1" ht="45" customHeight="1" spans="1:6">
      <c r="A3" s="526" t="s">
        <v>3</v>
      </c>
      <c r="B3" s="502" t="s">
        <v>4</v>
      </c>
      <c r="C3" s="122" t="s">
        <v>5</v>
      </c>
      <c r="D3" s="122" t="s">
        <v>6</v>
      </c>
      <c r="E3" s="502" t="s">
        <v>7</v>
      </c>
      <c r="F3" s="527" t="s">
        <v>8</v>
      </c>
    </row>
    <row r="4" ht="37.5" customHeight="1" spans="1:6">
      <c r="A4" s="358" t="s">
        <v>45</v>
      </c>
      <c r="B4" s="528" t="s">
        <v>46</v>
      </c>
      <c r="C4" s="361">
        <v>18513</v>
      </c>
      <c r="D4" s="361">
        <f>'1-4区级一般公共预算支出情况表（公开到项级）'!D4</f>
        <v>26740</v>
      </c>
      <c r="E4" s="352">
        <f>(D4-C4)/C4</f>
        <v>0.444</v>
      </c>
      <c r="F4" s="160" t="str">
        <f t="shared" ref="F4:F38" si="0">IF(LEN(A4)=3,"是",IF(B4&lt;&gt;"",IF(SUM(C4:D4)&lt;&gt;0,"是","否"),"是"))</f>
        <v>是</v>
      </c>
    </row>
    <row r="5" ht="37.5" customHeight="1" spans="1:6">
      <c r="A5" s="358" t="s">
        <v>47</v>
      </c>
      <c r="B5" s="529" t="s">
        <v>48</v>
      </c>
      <c r="C5" s="361">
        <v>0</v>
      </c>
      <c r="D5" s="361">
        <f>'1-4区级一般公共预算支出情况表（公开到项级）'!D263</f>
        <v>0</v>
      </c>
      <c r="E5" s="352"/>
      <c r="F5" s="160" t="str">
        <f t="shared" si="0"/>
        <v>是</v>
      </c>
    </row>
    <row r="6" ht="37.5" customHeight="1" spans="1:6">
      <c r="A6" s="358" t="s">
        <v>49</v>
      </c>
      <c r="B6" s="529" t="s">
        <v>50</v>
      </c>
      <c r="C6" s="361">
        <v>650</v>
      </c>
      <c r="D6" s="361">
        <f>'1-4区级一般公共预算支出情况表（公开到项级）'!D266</f>
        <v>1000</v>
      </c>
      <c r="E6" s="352">
        <f>(D6-C6)/C6</f>
        <v>0.538</v>
      </c>
      <c r="F6" s="160" t="str">
        <f t="shared" si="0"/>
        <v>是</v>
      </c>
    </row>
    <row r="7" ht="37.5" customHeight="1" spans="1:10">
      <c r="A7" s="358" t="s">
        <v>51</v>
      </c>
      <c r="B7" s="529" t="s">
        <v>52</v>
      </c>
      <c r="C7" s="361">
        <v>11545</v>
      </c>
      <c r="D7" s="361">
        <f>'1-4区级一般公共预算支出情况表（公开到项级）'!D286</f>
        <v>13782</v>
      </c>
      <c r="E7" s="352">
        <f>IF(C7&lt;&gt;0,IF((D7/C7-1)&lt;-30%,"",IF((D7/C7-1)&gt;30%,"",D7/C7-1)),"")</f>
        <v>0.194</v>
      </c>
      <c r="F7" s="160" t="str">
        <f t="shared" si="0"/>
        <v>是</v>
      </c>
      <c r="J7" s="194">
        <f>I7/C7</f>
        <v>0</v>
      </c>
    </row>
    <row r="8" ht="37.5" customHeight="1" spans="1:6">
      <c r="A8" s="358" t="s">
        <v>53</v>
      </c>
      <c r="B8" s="529" t="s">
        <v>54</v>
      </c>
      <c r="C8" s="361">
        <v>61914</v>
      </c>
      <c r="D8" s="361">
        <f>'1-4区级一般公共预算支出情况表（公开到项级）'!D380</f>
        <v>72695</v>
      </c>
      <c r="E8" s="352">
        <f>IF(C8&lt;&gt;0,IF((D8/C8-1)&lt;-30%,"",IF((D8/C8-1)&gt;30%,"",D8/C8-1)),"")</f>
        <v>0.174</v>
      </c>
      <c r="F8" s="160" t="str">
        <f t="shared" si="0"/>
        <v>是</v>
      </c>
    </row>
    <row r="9" ht="37.5" customHeight="1" spans="1:6">
      <c r="A9" s="358" t="s">
        <v>55</v>
      </c>
      <c r="B9" s="529" t="s">
        <v>56</v>
      </c>
      <c r="C9" s="361">
        <v>495</v>
      </c>
      <c r="D9" s="361">
        <f>'1-4区级一般公共预算支出情况表（公开到项级）'!D436</f>
        <v>695</v>
      </c>
      <c r="E9" s="352">
        <f>(D9-C9)/C9</f>
        <v>0.404</v>
      </c>
      <c r="F9" s="160" t="str">
        <f t="shared" si="0"/>
        <v>是</v>
      </c>
    </row>
    <row r="10" ht="37.5" customHeight="1" spans="1:6">
      <c r="A10" s="358" t="s">
        <v>57</v>
      </c>
      <c r="B10" s="529" t="s">
        <v>58</v>
      </c>
      <c r="C10" s="361">
        <v>1741</v>
      </c>
      <c r="D10" s="361">
        <f>'1-4区级一般公共预算支出情况表（公开到项级）'!D493</f>
        <v>1869</v>
      </c>
      <c r="E10" s="352">
        <f>IF(C10&lt;&gt;0,IF((D10/C10-1)&lt;-30%,"",IF((D10/C10-1)&gt;30%,"",D10/C10-1)),"")</f>
        <v>0.074</v>
      </c>
      <c r="F10" s="160" t="str">
        <f t="shared" si="0"/>
        <v>是</v>
      </c>
    </row>
    <row r="11" ht="37.5" customHeight="1" spans="1:6">
      <c r="A11" s="358" t="s">
        <v>59</v>
      </c>
      <c r="B11" s="529" t="s">
        <v>60</v>
      </c>
      <c r="C11" s="361">
        <v>46745</v>
      </c>
      <c r="D11" s="361">
        <f>'1-4区级一般公共预算支出情况表（公开到项级）'!D553</f>
        <v>49607</v>
      </c>
      <c r="E11" s="352">
        <f>IF(C11&lt;&gt;0,IF((D11/C11-1)&lt;-30%,"",IF((D11/C11-1)&gt;30%,"",D11/C11-1)),"")</f>
        <v>0.061</v>
      </c>
      <c r="F11" s="160" t="str">
        <f t="shared" si="0"/>
        <v>是</v>
      </c>
    </row>
    <row r="12" ht="37.5" customHeight="1" spans="1:6">
      <c r="A12" s="358" t="s">
        <v>61</v>
      </c>
      <c r="B12" s="529" t="s">
        <v>62</v>
      </c>
      <c r="C12" s="361">
        <v>25635</v>
      </c>
      <c r="D12" s="361">
        <f>'1-4区级一般公共预算支出情况表（公开到项级）'!D684</f>
        <v>26560</v>
      </c>
      <c r="E12" s="352">
        <f>IF(C12&lt;&gt;0,IF((D12/C12-1)&lt;-30%,"",IF((D12/C12-1)&gt;30%,"",D12/C12-1)),"")</f>
        <v>0.036</v>
      </c>
      <c r="F12" s="160" t="str">
        <f t="shared" si="0"/>
        <v>是</v>
      </c>
    </row>
    <row r="13" ht="37.5" customHeight="1" spans="1:6">
      <c r="A13" s="358" t="s">
        <v>63</v>
      </c>
      <c r="B13" s="529" t="s">
        <v>64</v>
      </c>
      <c r="C13" s="361">
        <v>3339</v>
      </c>
      <c r="D13" s="361">
        <f>'1-4区级一般公共预算支出情况表（公开到项级）'!D765</f>
        <v>3383</v>
      </c>
      <c r="E13" s="352">
        <f>IF(C13&lt;&gt;0,IF((D13/C13-1)&lt;-30%,"",IF((D13/C13-1)&gt;30%,"",D13/C13-1)),"")</f>
        <v>0.013</v>
      </c>
      <c r="F13" s="160" t="str">
        <f t="shared" si="0"/>
        <v>是</v>
      </c>
    </row>
    <row r="14" ht="37.5" customHeight="1" spans="1:6">
      <c r="A14" s="358" t="s">
        <v>65</v>
      </c>
      <c r="B14" s="529" t="s">
        <v>66</v>
      </c>
      <c r="C14" s="361">
        <v>52280</v>
      </c>
      <c r="D14" s="361">
        <f>'1-4区级一般公共预算支出情况表（公开到项级）'!D846</f>
        <v>13893</v>
      </c>
      <c r="E14" s="352">
        <f>(D14-C14)/C14</f>
        <v>-0.734</v>
      </c>
      <c r="F14" s="160" t="str">
        <f t="shared" si="0"/>
        <v>是</v>
      </c>
    </row>
    <row r="15" ht="37.5" customHeight="1" spans="1:6">
      <c r="A15" s="358" t="s">
        <v>67</v>
      </c>
      <c r="B15" s="529" t="s">
        <v>68</v>
      </c>
      <c r="C15" s="361">
        <v>38825</v>
      </c>
      <c r="D15" s="361">
        <f>'1-4区级一般公共预算支出情况表（公开到项级）'!D870</f>
        <v>31396</v>
      </c>
      <c r="E15" s="352">
        <f>IF(C15&lt;&gt;0,IF((D15/C15-1)&lt;-30%,"",IF((D15/C15-1)&gt;30%,"",D15/C15-1)),"")</f>
        <v>-0.191</v>
      </c>
      <c r="F15" s="160" t="str">
        <f t="shared" si="0"/>
        <v>是</v>
      </c>
    </row>
    <row r="16" ht="37.5" customHeight="1" spans="1:6">
      <c r="A16" s="358" t="s">
        <v>69</v>
      </c>
      <c r="B16" s="529" t="s">
        <v>70</v>
      </c>
      <c r="C16" s="361">
        <v>8592</v>
      </c>
      <c r="D16" s="361">
        <f>'1-4区级一般公共预算支出情况表（公开到项级）'!D984</f>
        <v>9198</v>
      </c>
      <c r="E16" s="352">
        <f>IF(C16&lt;&gt;0,IF((D16/C16-1)&lt;-30%,"",IF((D16/C16-1)&gt;30%,"",D16/C16-1)),"")</f>
        <v>0.071</v>
      </c>
      <c r="F16" s="160" t="str">
        <f t="shared" si="0"/>
        <v>是</v>
      </c>
    </row>
    <row r="17" ht="37.5" customHeight="1" spans="1:6">
      <c r="A17" s="358" t="s">
        <v>71</v>
      </c>
      <c r="B17" s="529" t="s">
        <v>72</v>
      </c>
      <c r="C17" s="361">
        <v>258</v>
      </c>
      <c r="D17" s="361">
        <f>'1-4区级一般公共预算支出情况表（公开到项级）'!D1049</f>
        <v>330</v>
      </c>
      <c r="E17" s="352">
        <f>IF(C17&lt;&gt;0,IF((D17/C17-1)&lt;-30%,"",IF((D17/C17-1)&gt;30%,"",D17/C17-1)),"")</f>
        <v>0.279</v>
      </c>
      <c r="F17" s="160" t="str">
        <f t="shared" si="0"/>
        <v>是</v>
      </c>
    </row>
    <row r="18" ht="37.5" customHeight="1" spans="1:6">
      <c r="A18" s="358" t="s">
        <v>73</v>
      </c>
      <c r="B18" s="529" t="s">
        <v>74</v>
      </c>
      <c r="C18" s="361">
        <v>783</v>
      </c>
      <c r="D18" s="361">
        <f>'1-4区级一般公共预算支出情况表（公开到项级）'!D1120</f>
        <v>1370</v>
      </c>
      <c r="E18" s="352">
        <f>(D18-C18)/C18</f>
        <v>0.75</v>
      </c>
      <c r="F18" s="160" t="str">
        <f t="shared" si="0"/>
        <v>是</v>
      </c>
    </row>
    <row r="19" ht="37.5" customHeight="1" spans="1:6">
      <c r="A19" s="358" t="s">
        <v>75</v>
      </c>
      <c r="B19" s="529" t="s">
        <v>76</v>
      </c>
      <c r="C19" s="361">
        <v>16</v>
      </c>
      <c r="D19" s="361">
        <f>'1-4区级一般公共预算支出情况表（公开到项级）'!D1141</f>
        <v>10</v>
      </c>
      <c r="E19" s="352">
        <f>(D19-C19)/C19</f>
        <v>-0.375</v>
      </c>
      <c r="F19" s="160" t="str">
        <f t="shared" si="0"/>
        <v>是</v>
      </c>
    </row>
    <row r="20" ht="37.5" customHeight="1" spans="1:6">
      <c r="A20" s="358" t="s">
        <v>77</v>
      </c>
      <c r="B20" s="529" t="s">
        <v>78</v>
      </c>
      <c r="C20" s="361">
        <v>0</v>
      </c>
      <c r="D20" s="361">
        <f>'1-4区级一般公共预算支出情况表（公开到项级）'!D1169</f>
        <v>0</v>
      </c>
      <c r="E20" s="352" t="str">
        <f>IF(C20&lt;&gt;0,IF((D20/C20-1)&lt;-30%,"",IF((D20/C20-1)&gt;30%,"",D20/C20-1)),"")</f>
        <v/>
      </c>
      <c r="F20" s="160" t="str">
        <f t="shared" si="0"/>
        <v>是</v>
      </c>
    </row>
    <row r="21" ht="37.5" customHeight="1" spans="1:6">
      <c r="A21" s="358" t="s">
        <v>79</v>
      </c>
      <c r="B21" s="529" t="s">
        <v>80</v>
      </c>
      <c r="C21" s="361">
        <v>1525</v>
      </c>
      <c r="D21" s="361">
        <f>'1-4区级一般公共预算支出情况表（公开到项级）'!D1179</f>
        <v>1651</v>
      </c>
      <c r="E21" s="352">
        <f>IF(C21&lt;&gt;0,IF((D21/C21-1)&lt;-30%,"",IF((D21/C21-1)&gt;30%,"",D21/C21-1)),"")</f>
        <v>0.083</v>
      </c>
      <c r="F21" s="160" t="str">
        <f t="shared" si="0"/>
        <v>是</v>
      </c>
    </row>
    <row r="22" ht="37.5" customHeight="1" spans="1:6">
      <c r="A22" s="358" t="s">
        <v>81</v>
      </c>
      <c r="B22" s="529" t="s">
        <v>82</v>
      </c>
      <c r="C22" s="361">
        <v>12312</v>
      </c>
      <c r="D22" s="361">
        <f>'1-4区级一般公共预算支出情况表（公开到项级）'!D1225</f>
        <v>34494</v>
      </c>
      <c r="E22" s="352">
        <f>(D22-C22)/C22</f>
        <v>1.802</v>
      </c>
      <c r="F22" s="160" t="str">
        <f t="shared" si="0"/>
        <v>是</v>
      </c>
    </row>
    <row r="23" ht="37.5" customHeight="1" spans="1:6">
      <c r="A23" s="358" t="s">
        <v>83</v>
      </c>
      <c r="B23" s="529" t="s">
        <v>84</v>
      </c>
      <c r="C23" s="361">
        <v>1465</v>
      </c>
      <c r="D23" s="361">
        <f>'1-4区级一般公共预算支出情况表（公开到项级）'!D1247</f>
        <v>331</v>
      </c>
      <c r="E23" s="352">
        <f>(D23-C23)/C23</f>
        <v>-0.774</v>
      </c>
      <c r="F23" s="160" t="str">
        <f t="shared" si="0"/>
        <v>是</v>
      </c>
    </row>
    <row r="24" ht="37.5" customHeight="1" spans="1:6">
      <c r="A24" s="358" t="s">
        <v>85</v>
      </c>
      <c r="B24" s="529" t="s">
        <v>86</v>
      </c>
      <c r="C24" s="361">
        <v>2490</v>
      </c>
      <c r="D24" s="361">
        <f>'1-4区级一般公共预算支出情况表（公开到项级）'!D1306</f>
        <v>2855</v>
      </c>
      <c r="E24" s="352">
        <f>(D24-C24)/C24</f>
        <v>0.147</v>
      </c>
      <c r="F24" s="160" t="str">
        <f t="shared" si="0"/>
        <v>是</v>
      </c>
    </row>
    <row r="25" ht="37.5" customHeight="1" spans="1:6">
      <c r="A25" s="358" t="s">
        <v>87</v>
      </c>
      <c r="B25" s="529" t="s">
        <v>88</v>
      </c>
      <c r="C25" s="361">
        <v>0</v>
      </c>
      <c r="D25" s="361">
        <f>'1-4区级一般公共预算支出情况表（公开到项级）'!D1365</f>
        <v>3100</v>
      </c>
      <c r="E25" s="352"/>
      <c r="F25" s="160" t="str">
        <f t="shared" si="0"/>
        <v>是</v>
      </c>
    </row>
    <row r="26" ht="37.5" customHeight="1" spans="1:6">
      <c r="A26" s="358" t="s">
        <v>89</v>
      </c>
      <c r="B26" s="529" t="s">
        <v>90</v>
      </c>
      <c r="C26" s="361">
        <v>4972</v>
      </c>
      <c r="D26" s="361">
        <f>'1-4区级一般公共预算支出情况表（公开到项级）'!D1366</f>
        <v>4941</v>
      </c>
      <c r="E26" s="352">
        <f>(D26-C26)/C26</f>
        <v>-0.006</v>
      </c>
      <c r="F26" s="160" t="str">
        <f t="shared" si="0"/>
        <v>是</v>
      </c>
    </row>
    <row r="27" ht="37.5" customHeight="1" spans="1:6">
      <c r="A27" s="358" t="s">
        <v>91</v>
      </c>
      <c r="B27" s="529" t="s">
        <v>92</v>
      </c>
      <c r="C27" s="361">
        <v>20</v>
      </c>
      <c r="D27" s="361">
        <f>'1-4区级一般公共预算支出情况表（公开到项级）'!D1373</f>
        <v>100</v>
      </c>
      <c r="E27" s="352">
        <f>(D27-C27)/C27</f>
        <v>4</v>
      </c>
      <c r="F27" s="160" t="str">
        <f t="shared" si="0"/>
        <v>是</v>
      </c>
    </row>
    <row r="28" ht="37.5" customHeight="1" spans="1:6">
      <c r="A28" s="358" t="s">
        <v>93</v>
      </c>
      <c r="B28" s="529" t="s">
        <v>94</v>
      </c>
      <c r="C28" s="361">
        <v>0</v>
      </c>
      <c r="D28" s="361">
        <f>'1-4区级一般公共预算支出情况表（公开到项级）'!D1375</f>
        <v>0</v>
      </c>
      <c r="E28" s="352"/>
      <c r="F28" s="160" t="str">
        <f t="shared" si="0"/>
        <v>是</v>
      </c>
    </row>
    <row r="29" ht="37.5" customHeight="1" spans="1:6">
      <c r="A29" s="358"/>
      <c r="B29" s="529"/>
      <c r="C29" s="361"/>
      <c r="D29" s="361">
        <f>'1-4区级一般公共预算支出情况表（公开到项级）'!D287</f>
        <v>10</v>
      </c>
      <c r="E29" s="352"/>
      <c r="F29" s="160" t="str">
        <f t="shared" si="0"/>
        <v>是</v>
      </c>
    </row>
    <row r="30" s="343" customFormat="1" ht="37.5" customHeight="1" spans="1:6">
      <c r="A30" s="517"/>
      <c r="B30" s="518" t="s">
        <v>95</v>
      </c>
      <c r="C30" s="472">
        <f>SUM(C4:C28)</f>
        <v>294115</v>
      </c>
      <c r="D30" s="472">
        <f>SUM(D4:D28)</f>
        <v>300000</v>
      </c>
      <c r="E30" s="352">
        <f t="shared" ref="E28:E38" si="1">(D30-C30)/C30</f>
        <v>0.02</v>
      </c>
      <c r="F30" s="160" t="str">
        <f t="shared" si="0"/>
        <v>是</v>
      </c>
    </row>
    <row r="31" ht="37.5" customHeight="1" spans="1:6">
      <c r="A31" s="355">
        <v>230</v>
      </c>
      <c r="B31" s="530" t="s">
        <v>96</v>
      </c>
      <c r="C31" s="472">
        <f>SUM(C32,C33,C34,C35)</f>
        <v>26366</v>
      </c>
      <c r="D31" s="472">
        <f>SUM(D32,D33,D34,D35)</f>
        <v>8356</v>
      </c>
      <c r="E31" s="352">
        <f t="shared" si="1"/>
        <v>-0.683</v>
      </c>
      <c r="F31" s="160" t="str">
        <f t="shared" si="0"/>
        <v>是</v>
      </c>
    </row>
    <row r="32" ht="37.5" customHeight="1" spans="1:6">
      <c r="A32" s="531">
        <v>23006</v>
      </c>
      <c r="B32" s="532" t="s">
        <v>97</v>
      </c>
      <c r="C32" s="361">
        <v>8650</v>
      </c>
      <c r="D32" s="361">
        <v>6000</v>
      </c>
      <c r="E32" s="352">
        <f t="shared" si="1"/>
        <v>-0.306</v>
      </c>
      <c r="F32" s="160" t="str">
        <f t="shared" si="0"/>
        <v>是</v>
      </c>
    </row>
    <row r="33" ht="36" customHeight="1" spans="1:6">
      <c r="A33" s="358">
        <v>23008</v>
      </c>
      <c r="B33" s="532" t="s">
        <v>98</v>
      </c>
      <c r="C33" s="361">
        <v>10248</v>
      </c>
      <c r="D33" s="361">
        <v>2356</v>
      </c>
      <c r="E33" s="352">
        <f t="shared" si="1"/>
        <v>-0.77</v>
      </c>
      <c r="F33" s="160" t="str">
        <f t="shared" si="0"/>
        <v>是</v>
      </c>
    </row>
    <row r="34" ht="37.5" customHeight="1" spans="1:6">
      <c r="A34" s="533">
        <v>23015</v>
      </c>
      <c r="B34" s="516" t="s">
        <v>99</v>
      </c>
      <c r="C34" s="361">
        <v>7468</v>
      </c>
      <c r="D34" s="361"/>
      <c r="E34" s="352">
        <f t="shared" si="1"/>
        <v>-1</v>
      </c>
      <c r="F34" s="160" t="str">
        <f t="shared" si="0"/>
        <v>是</v>
      </c>
    </row>
    <row r="35" ht="36" customHeight="1" spans="1:6">
      <c r="A35" s="533">
        <v>23016</v>
      </c>
      <c r="B35" s="516" t="s">
        <v>100</v>
      </c>
      <c r="C35" s="361"/>
      <c r="D35" s="361"/>
      <c r="E35" s="352"/>
      <c r="F35" s="160" t="str">
        <f t="shared" si="0"/>
        <v>否</v>
      </c>
    </row>
    <row r="36" ht="37.5" customHeight="1" spans="1:6">
      <c r="A36" s="355">
        <v>231</v>
      </c>
      <c r="B36" s="211" t="s">
        <v>101</v>
      </c>
      <c r="C36" s="472">
        <v>19500</v>
      </c>
      <c r="D36" s="472">
        <v>30419</v>
      </c>
      <c r="E36" s="352">
        <f t="shared" si="1"/>
        <v>0.56</v>
      </c>
      <c r="F36" s="160" t="str">
        <f t="shared" si="0"/>
        <v>是</v>
      </c>
    </row>
    <row r="37" ht="37.5" customHeight="1" spans="1:6">
      <c r="A37" s="355">
        <v>23009</v>
      </c>
      <c r="B37" s="534" t="s">
        <v>102</v>
      </c>
      <c r="C37" s="472">
        <v>30032</v>
      </c>
      <c r="D37" s="472"/>
      <c r="E37" s="352">
        <f t="shared" si="1"/>
        <v>-1</v>
      </c>
      <c r="F37" s="160" t="str">
        <f t="shared" si="0"/>
        <v>是</v>
      </c>
    </row>
    <row r="38" ht="37.5" customHeight="1" spans="1:6">
      <c r="A38" s="517"/>
      <c r="B38" s="523" t="s">
        <v>103</v>
      </c>
      <c r="C38" s="472">
        <f>SUM(C30,C31,C36,C37)</f>
        <v>370013</v>
      </c>
      <c r="D38" s="472">
        <f>SUM(D30,D31,D36,D37)</f>
        <v>338775</v>
      </c>
      <c r="E38" s="352">
        <f t="shared" si="1"/>
        <v>-0.084</v>
      </c>
      <c r="F38" s="160" t="str">
        <f t="shared" si="0"/>
        <v>是</v>
      </c>
    </row>
    <row r="39" spans="2:4">
      <c r="B39" s="486"/>
      <c r="D39" s="386"/>
    </row>
    <row r="41" spans="4:4">
      <c r="D41" s="386"/>
    </row>
    <row r="43" spans="4:4">
      <c r="D43" s="386"/>
    </row>
    <row r="44" spans="4:4">
      <c r="D44" s="386"/>
    </row>
    <row r="46" spans="4:4">
      <c r="D46" s="386"/>
    </row>
    <row r="47" spans="4:4">
      <c r="D47" s="386"/>
    </row>
    <row r="48" spans="4:4">
      <c r="D48" s="386"/>
    </row>
    <row r="49" spans="4:4">
      <c r="D49" s="386"/>
    </row>
    <row r="51" spans="4:4">
      <c r="D51" s="386"/>
    </row>
  </sheetData>
  <mergeCells count="1">
    <mergeCell ref="B1:E1"/>
  </mergeCells>
  <conditionalFormatting sqref="E2:G2 D32 D39:E44 F31:G32 F38:G44">
    <cfRule type="cellIs" dxfId="0" priority="27" stopIfTrue="1" operator="lessThanOrEqual">
      <formula>-1</formula>
    </cfRule>
  </conditionalFormatting>
  <conditionalFormatting sqref="F4:G39">
    <cfRule type="cellIs" dxfId="1" priority="11" stopIfTrue="1" operator="lessThan">
      <formula>0</formula>
    </cfRule>
  </conditionalFormatting>
  <conditionalFormatting sqref="F33:G34 D34">
    <cfRule type="cellIs" dxfId="1" priority="29" stopIfTrue="1" operator="lessThan">
      <formula>0</formula>
    </cfRule>
    <cfRule type="cellIs" dxfId="0" priority="30" stopIfTrue="1" operator="greaterThan">
      <formula>5</formula>
    </cfRule>
  </conditionalFormatting>
  <conditionalFormatting sqref="A34:D35 F34:G35">
    <cfRule type="expression" dxfId="2" priority="9" stopIfTrue="1">
      <formula>"len($A:$A)=3"</formula>
    </cfRule>
  </conditionalFormatting>
  <conditionalFormatting sqref="C34:D34 F34:G34">
    <cfRule type="expression" dxfId="2" priority="14" stopIfTrue="1">
      <formula>"len($A:$A)=3"</formula>
    </cfRule>
  </conditionalFormatting>
  <conditionalFormatting sqref="D37 F37:G37">
    <cfRule type="cellIs" dxfId="1" priority="1" stopIfTrue="1" operator="lessThan">
      <formula>0</formula>
    </cfRule>
    <cfRule type="cellIs" dxfId="0" priority="2" stopIfTrue="1" operator="greaterThan">
      <formula>5</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workbookViewId="0">
      <pane ySplit="3" topLeftCell="A28" activePane="bottomLeft" state="frozen"/>
      <selection/>
      <selection pane="bottomLeft" activeCell="I39" sqref="I39"/>
    </sheetView>
  </sheetViews>
  <sheetFormatPr defaultColWidth="9" defaultRowHeight="14.25" outlineLevelCol="5"/>
  <cols>
    <col min="1" max="1" width="14.5" style="177" customWidth="1"/>
    <col min="2" max="2" width="50.7583333333333" style="177" customWidth="1"/>
    <col min="3" max="4" width="20.6333333333333" style="341" customWidth="1"/>
    <col min="5" max="5" width="20.6333333333333" style="177" customWidth="1"/>
    <col min="6" max="6" width="9" style="194" hidden="1" customWidth="1"/>
    <col min="7" max="16384" width="9" style="194"/>
  </cols>
  <sheetData>
    <row r="1" s="445" customFormat="1" ht="45" customHeight="1" spans="1:5">
      <c r="A1" s="508"/>
      <c r="B1" s="508" t="s">
        <v>104</v>
      </c>
      <c r="C1" s="508"/>
      <c r="D1" s="508"/>
      <c r="E1" s="508"/>
    </row>
    <row r="2" ht="18.95" customHeight="1" spans="2:5">
      <c r="B2" s="509"/>
      <c r="C2" s="344"/>
      <c r="D2" s="344"/>
      <c r="E2" s="510" t="s">
        <v>2</v>
      </c>
    </row>
    <row r="3" s="506" customFormat="1" ht="45" customHeight="1" spans="1:6">
      <c r="A3" s="511" t="s">
        <v>3</v>
      </c>
      <c r="B3" s="348" t="s">
        <v>4</v>
      </c>
      <c r="C3" s="122" t="s">
        <v>105</v>
      </c>
      <c r="D3" s="122" t="s">
        <v>6</v>
      </c>
      <c r="E3" s="122" t="s">
        <v>106</v>
      </c>
      <c r="F3" s="284" t="s">
        <v>8</v>
      </c>
    </row>
    <row r="4" ht="32.1" customHeight="1" spans="1:6">
      <c r="A4" s="512" t="s">
        <v>107</v>
      </c>
      <c r="B4" s="513" t="s">
        <v>9</v>
      </c>
      <c r="C4" s="125">
        <f>SUM(C5:C19)</f>
        <v>53500</v>
      </c>
      <c r="D4" s="125">
        <f>SUM(D5:D19)</f>
        <v>50150</v>
      </c>
      <c r="E4" s="318">
        <f>IF(C4&lt;&gt;0,IF((D4/C4-1)&lt;-30%,"",IF((D4/C4-1)&gt;30%,"",D4/C4-1)),"")</f>
        <v>-0.063</v>
      </c>
      <c r="F4" s="160" t="str">
        <f t="shared" ref="F4:F40" si="0">IF(LEN(A4)=3,"是",IF(B4&lt;&gt;"",IF(SUM(C4:D4)&lt;&gt;0,"是","否"),"是"))</f>
        <v>是</v>
      </c>
    </row>
    <row r="5" ht="32.1" customHeight="1" spans="1:6">
      <c r="A5" s="358" t="s">
        <v>108</v>
      </c>
      <c r="B5" s="514" t="s">
        <v>10</v>
      </c>
      <c r="C5" s="128">
        <v>18824</v>
      </c>
      <c r="D5" s="361">
        <v>20854</v>
      </c>
      <c r="E5" s="318">
        <f>IF(C5&lt;&gt;0,IF((D5/C5-1)&lt;-30%,"",IF((D5/C5-1)&gt;30%,"",D5/C5-1)),"")</f>
        <v>0.108</v>
      </c>
      <c r="F5" s="160" t="str">
        <f t="shared" si="0"/>
        <v>是</v>
      </c>
    </row>
    <row r="6" ht="32.1" customHeight="1" spans="1:6">
      <c r="A6" s="358" t="s">
        <v>109</v>
      </c>
      <c r="B6" s="514" t="s">
        <v>11</v>
      </c>
      <c r="C6" s="128">
        <v>1446</v>
      </c>
      <c r="D6" s="361">
        <v>1648</v>
      </c>
      <c r="E6" s="318">
        <f t="shared" ref="E6:E22" si="1">IF(C6&lt;&gt;0,IF((D6/C6-1)&lt;-30%,"",IF((D6/C6-1)&gt;30%,"",D6/C6-1)),"")</f>
        <v>0.14</v>
      </c>
      <c r="F6" s="160" t="str">
        <f t="shared" si="0"/>
        <v>是</v>
      </c>
    </row>
    <row r="7" ht="32.1" customHeight="1" spans="1:6">
      <c r="A7" s="358" t="s">
        <v>110</v>
      </c>
      <c r="B7" s="514" t="s">
        <v>12</v>
      </c>
      <c r="C7" s="128">
        <v>685</v>
      </c>
      <c r="D7" s="361">
        <v>682</v>
      </c>
      <c r="E7" s="318">
        <f t="shared" si="1"/>
        <v>-0.004</v>
      </c>
      <c r="F7" s="160" t="str">
        <f t="shared" si="0"/>
        <v>是</v>
      </c>
    </row>
    <row r="8" s="194" customFormat="1" ht="32.1" customHeight="1" spans="1:6">
      <c r="A8" s="358" t="s">
        <v>111</v>
      </c>
      <c r="B8" s="514" t="s">
        <v>13</v>
      </c>
      <c r="C8" s="128">
        <v>300</v>
      </c>
      <c r="D8" s="361">
        <v>206</v>
      </c>
      <c r="E8" s="318" t="str">
        <f t="shared" si="1"/>
        <v/>
      </c>
      <c r="F8" s="160" t="str">
        <f t="shared" si="0"/>
        <v>是</v>
      </c>
    </row>
    <row r="9" ht="32.1" customHeight="1" spans="1:6">
      <c r="A9" s="358" t="s">
        <v>112</v>
      </c>
      <c r="B9" s="514" t="s">
        <v>14</v>
      </c>
      <c r="C9" s="128">
        <v>3815</v>
      </c>
      <c r="D9" s="361">
        <v>3370</v>
      </c>
      <c r="E9" s="318">
        <f t="shared" si="1"/>
        <v>-0.117</v>
      </c>
      <c r="F9" s="160" t="str">
        <f t="shared" si="0"/>
        <v>是</v>
      </c>
    </row>
    <row r="10" s="194" customFormat="1" ht="32.1" customHeight="1" spans="1:6">
      <c r="A10" s="358" t="s">
        <v>113</v>
      </c>
      <c r="B10" s="514" t="s">
        <v>15</v>
      </c>
      <c r="C10" s="128">
        <v>2551</v>
      </c>
      <c r="D10" s="361">
        <v>1915</v>
      </c>
      <c r="E10" s="318">
        <f t="shared" si="1"/>
        <v>-0.249</v>
      </c>
      <c r="F10" s="160" t="str">
        <f t="shared" si="0"/>
        <v>是</v>
      </c>
    </row>
    <row r="11" s="194" customFormat="1" ht="32.1" customHeight="1" spans="1:6">
      <c r="A11" s="358" t="s">
        <v>114</v>
      </c>
      <c r="B11" s="514" t="s">
        <v>16</v>
      </c>
      <c r="C11" s="128">
        <v>905</v>
      </c>
      <c r="D11" s="361">
        <v>890</v>
      </c>
      <c r="E11" s="318">
        <f t="shared" si="1"/>
        <v>-0.017</v>
      </c>
      <c r="F11" s="160" t="str">
        <f t="shared" si="0"/>
        <v>是</v>
      </c>
    </row>
    <row r="12" s="194" customFormat="1" ht="32.1" customHeight="1" spans="1:6">
      <c r="A12" s="358" t="s">
        <v>115</v>
      </c>
      <c r="B12" s="514" t="s">
        <v>17</v>
      </c>
      <c r="C12" s="128">
        <v>659</v>
      </c>
      <c r="D12" s="361">
        <v>837</v>
      </c>
      <c r="E12" s="318">
        <f t="shared" si="1"/>
        <v>0.27</v>
      </c>
      <c r="F12" s="160" t="str">
        <f t="shared" si="0"/>
        <v>是</v>
      </c>
    </row>
    <row r="13" s="194" customFormat="1" ht="32.1" customHeight="1" spans="1:6">
      <c r="A13" s="358" t="s">
        <v>116</v>
      </c>
      <c r="B13" s="514" t="s">
        <v>18</v>
      </c>
      <c r="C13" s="128">
        <v>9328</v>
      </c>
      <c r="D13" s="361">
        <v>5840</v>
      </c>
      <c r="E13" s="318" t="str">
        <f t="shared" si="1"/>
        <v/>
      </c>
      <c r="F13" s="160" t="str">
        <f t="shared" si="0"/>
        <v>是</v>
      </c>
    </row>
    <row r="14" s="194" customFormat="1" ht="32.1" customHeight="1" spans="1:6">
      <c r="A14" s="358" t="s">
        <v>117</v>
      </c>
      <c r="B14" s="514" t="s">
        <v>19</v>
      </c>
      <c r="C14" s="128">
        <v>946</v>
      </c>
      <c r="D14" s="361">
        <v>938</v>
      </c>
      <c r="E14" s="318">
        <f t="shared" si="1"/>
        <v>-0.008</v>
      </c>
      <c r="F14" s="160" t="str">
        <f t="shared" si="0"/>
        <v>是</v>
      </c>
    </row>
    <row r="15" ht="32.1" customHeight="1" spans="1:6">
      <c r="A15" s="358" t="s">
        <v>118</v>
      </c>
      <c r="B15" s="514" t="s">
        <v>20</v>
      </c>
      <c r="C15" s="128">
        <v>875</v>
      </c>
      <c r="D15" s="361">
        <v>700</v>
      </c>
      <c r="E15" s="318">
        <f t="shared" si="1"/>
        <v>-0.2</v>
      </c>
      <c r="F15" s="160" t="str">
        <f t="shared" si="0"/>
        <v>是</v>
      </c>
    </row>
    <row r="16" s="194" customFormat="1" ht="32.1" customHeight="1" spans="1:6">
      <c r="A16" s="358" t="s">
        <v>119</v>
      </c>
      <c r="B16" s="514" t="s">
        <v>21</v>
      </c>
      <c r="C16" s="128">
        <v>7576</v>
      </c>
      <c r="D16" s="361">
        <v>6500</v>
      </c>
      <c r="E16" s="318">
        <f t="shared" si="1"/>
        <v>-0.142</v>
      </c>
      <c r="F16" s="160" t="str">
        <f t="shared" si="0"/>
        <v>是</v>
      </c>
    </row>
    <row r="17" s="194" customFormat="1" ht="32.1" customHeight="1" spans="1:6">
      <c r="A17" s="358" t="s">
        <v>120</v>
      </c>
      <c r="B17" s="514" t="s">
        <v>22</v>
      </c>
      <c r="C17" s="128">
        <v>5500</v>
      </c>
      <c r="D17" s="361">
        <v>5400</v>
      </c>
      <c r="E17" s="318">
        <f t="shared" si="1"/>
        <v>-0.018</v>
      </c>
      <c r="F17" s="160" t="str">
        <f t="shared" si="0"/>
        <v>是</v>
      </c>
    </row>
    <row r="18" s="194" customFormat="1" ht="32.1" customHeight="1" spans="1:6">
      <c r="A18" s="358" t="s">
        <v>121</v>
      </c>
      <c r="B18" s="514" t="s">
        <v>23</v>
      </c>
      <c r="C18" s="128">
        <v>90</v>
      </c>
      <c r="D18" s="361">
        <v>70</v>
      </c>
      <c r="E18" s="318">
        <f t="shared" si="1"/>
        <v>-0.222</v>
      </c>
      <c r="F18" s="160" t="str">
        <f t="shared" si="0"/>
        <v>是</v>
      </c>
    </row>
    <row r="19" s="194" customFormat="1" ht="32.1" customHeight="1" spans="1:6">
      <c r="A19" s="554" t="s">
        <v>122</v>
      </c>
      <c r="B19" s="514" t="s">
        <v>24</v>
      </c>
      <c r="C19" s="128"/>
      <c r="D19" s="361">
        <v>300</v>
      </c>
      <c r="E19" s="318" t="str">
        <f t="shared" si="1"/>
        <v/>
      </c>
      <c r="F19" s="160" t="str">
        <f t="shared" si="0"/>
        <v>是</v>
      </c>
    </row>
    <row r="20" ht="32.1" customHeight="1" spans="1:6">
      <c r="A20" s="355" t="s">
        <v>123</v>
      </c>
      <c r="B20" s="513" t="s">
        <v>25</v>
      </c>
      <c r="C20" s="125">
        <f>SUM(C21:C28)</f>
        <v>42900</v>
      </c>
      <c r="D20" s="125">
        <f>SUM(D21:D28)</f>
        <v>46150</v>
      </c>
      <c r="E20" s="318">
        <f t="shared" si="1"/>
        <v>0.076</v>
      </c>
      <c r="F20" s="160" t="str">
        <f t="shared" si="0"/>
        <v>是</v>
      </c>
    </row>
    <row r="21" ht="32.1" customHeight="1" spans="1:6">
      <c r="A21" s="515" t="s">
        <v>124</v>
      </c>
      <c r="B21" s="514" t="s">
        <v>26</v>
      </c>
      <c r="C21" s="128">
        <v>2164</v>
      </c>
      <c r="D21" s="361">
        <v>2400</v>
      </c>
      <c r="E21" s="318">
        <f t="shared" si="1"/>
        <v>0.109</v>
      </c>
      <c r="F21" s="160" t="str">
        <f t="shared" si="0"/>
        <v>是</v>
      </c>
    </row>
    <row r="22" ht="32.1" customHeight="1" spans="1:6">
      <c r="A22" s="358" t="s">
        <v>125</v>
      </c>
      <c r="B22" s="516" t="s">
        <v>27</v>
      </c>
      <c r="C22" s="128">
        <v>3400</v>
      </c>
      <c r="D22" s="361">
        <v>3235</v>
      </c>
      <c r="E22" s="318">
        <f t="shared" si="1"/>
        <v>-0.049</v>
      </c>
      <c r="F22" s="160" t="str">
        <f t="shared" si="0"/>
        <v>是</v>
      </c>
    </row>
    <row r="23" ht="32.1" customHeight="1" spans="1:6">
      <c r="A23" s="358" t="s">
        <v>126</v>
      </c>
      <c r="B23" s="514" t="s">
        <v>28</v>
      </c>
      <c r="C23" s="128">
        <v>3160</v>
      </c>
      <c r="D23" s="361">
        <v>4220</v>
      </c>
      <c r="E23" s="318" t="str">
        <f t="shared" ref="E22:E27" si="2">IF(C23&lt;&gt;0,IF((D23/C23-1)&lt;-30%,"",IF((D23/C23-1)&gt;30%,"",D23/C23-1)),"")</f>
        <v/>
      </c>
      <c r="F23" s="160" t="str">
        <f t="shared" si="0"/>
        <v>是</v>
      </c>
    </row>
    <row r="24" ht="32.1" customHeight="1" spans="1:6">
      <c r="A24" s="358" t="s">
        <v>127</v>
      </c>
      <c r="B24" s="514" t="s">
        <v>29</v>
      </c>
      <c r="C24" s="128">
        <v>-117</v>
      </c>
      <c r="D24" s="361">
        <v>-117</v>
      </c>
      <c r="E24" s="318">
        <f t="shared" si="2"/>
        <v>0</v>
      </c>
      <c r="F24" s="160" t="str">
        <f t="shared" si="0"/>
        <v>是</v>
      </c>
    </row>
    <row r="25" ht="32.1" customHeight="1" spans="1:6">
      <c r="A25" s="358" t="s">
        <v>128</v>
      </c>
      <c r="B25" s="514" t="s">
        <v>30</v>
      </c>
      <c r="C25" s="128">
        <v>31667</v>
      </c>
      <c r="D25" s="361">
        <v>33583</v>
      </c>
      <c r="E25" s="318">
        <f t="shared" si="2"/>
        <v>0.061</v>
      </c>
      <c r="F25" s="160" t="str">
        <f t="shared" si="0"/>
        <v>是</v>
      </c>
    </row>
    <row r="26" s="194" customFormat="1" ht="32.1" customHeight="1" spans="1:6">
      <c r="A26" s="358" t="s">
        <v>129</v>
      </c>
      <c r="B26" s="514" t="s">
        <v>31</v>
      </c>
      <c r="C26" s="128"/>
      <c r="D26" s="361">
        <v>0</v>
      </c>
      <c r="E26" s="318" t="str">
        <f t="shared" si="2"/>
        <v/>
      </c>
      <c r="F26" s="160" t="str">
        <f t="shared" si="0"/>
        <v>否</v>
      </c>
    </row>
    <row r="27" ht="32.1" customHeight="1" spans="1:6">
      <c r="A27" s="358" t="s">
        <v>130</v>
      </c>
      <c r="B27" s="514" t="s">
        <v>32</v>
      </c>
      <c r="C27" s="128">
        <v>2600</v>
      </c>
      <c r="D27" s="361">
        <v>2820</v>
      </c>
      <c r="E27" s="318">
        <f t="shared" si="2"/>
        <v>0.085</v>
      </c>
      <c r="F27" s="160" t="str">
        <f t="shared" si="0"/>
        <v>是</v>
      </c>
    </row>
    <row r="28" ht="32.1" customHeight="1" spans="1:6">
      <c r="A28" s="358" t="s">
        <v>131</v>
      </c>
      <c r="B28" s="514" t="s">
        <v>33</v>
      </c>
      <c r="C28" s="128">
        <v>26</v>
      </c>
      <c r="D28" s="361">
        <v>9</v>
      </c>
      <c r="E28" s="318" t="str">
        <f t="shared" ref="E28:E31" si="3">IF(C28&lt;&gt;0,IF((D28/C28-1)&lt;-30%,"",IF((D28/C28-1)&gt;30%,"",D28/C28-1)),"")</f>
        <v/>
      </c>
      <c r="F28" s="160" t="str">
        <f t="shared" si="0"/>
        <v>是</v>
      </c>
    </row>
    <row r="29" ht="32.1" customHeight="1" spans="1:6">
      <c r="A29" s="358"/>
      <c r="B29" s="514"/>
      <c r="C29" s="128"/>
      <c r="D29" s="361"/>
      <c r="E29" s="318" t="str">
        <f t="shared" si="3"/>
        <v/>
      </c>
      <c r="F29" s="160" t="str">
        <f t="shared" si="0"/>
        <v>是</v>
      </c>
    </row>
    <row r="30" s="343" customFormat="1" ht="32.1" customHeight="1" spans="1:6">
      <c r="A30" s="517"/>
      <c r="B30" s="518" t="s">
        <v>132</v>
      </c>
      <c r="C30" s="125">
        <f>SUM(C4,C20)</f>
        <v>96400</v>
      </c>
      <c r="D30" s="125">
        <f>SUM(D4,D20)</f>
        <v>96300</v>
      </c>
      <c r="E30" s="318">
        <f t="shared" si="3"/>
        <v>-0.001</v>
      </c>
      <c r="F30" s="160" t="str">
        <f t="shared" si="0"/>
        <v>是</v>
      </c>
    </row>
    <row r="31" ht="32.1" customHeight="1" spans="1:6">
      <c r="A31" s="355">
        <v>105</v>
      </c>
      <c r="B31" s="211" t="s">
        <v>35</v>
      </c>
      <c r="C31" s="322">
        <v>13450</v>
      </c>
      <c r="D31" s="472">
        <v>26545</v>
      </c>
      <c r="E31" s="318" t="str">
        <f t="shared" si="3"/>
        <v/>
      </c>
      <c r="F31" s="160" t="str">
        <f t="shared" si="0"/>
        <v>是</v>
      </c>
    </row>
    <row r="32" ht="32.1" customHeight="1" spans="1:6">
      <c r="A32" s="519">
        <v>110</v>
      </c>
      <c r="B32" s="520" t="s">
        <v>36</v>
      </c>
      <c r="C32" s="125">
        <f>SUM(C33:C39)</f>
        <v>231650</v>
      </c>
      <c r="D32" s="125">
        <f>SUM(D33:D39)</f>
        <v>215930</v>
      </c>
      <c r="E32" s="318">
        <f t="shared" ref="E32:E40" si="4">IF(C32&lt;&gt;0,IF((D32/C32-1)&lt;-30%,"",IF((D32/C32-1)&gt;30%,"",D32/C32-1)),"")</f>
        <v>-0.068</v>
      </c>
      <c r="F32" s="160" t="str">
        <f t="shared" si="0"/>
        <v>是</v>
      </c>
    </row>
    <row r="33" ht="32.1" customHeight="1" spans="1:6">
      <c r="A33" s="384">
        <v>11001</v>
      </c>
      <c r="B33" s="332" t="s">
        <v>37</v>
      </c>
      <c r="C33" s="128">
        <v>6139</v>
      </c>
      <c r="D33" s="361">
        <v>6139</v>
      </c>
      <c r="E33" s="318">
        <f t="shared" si="4"/>
        <v>0</v>
      </c>
      <c r="F33" s="160" t="str">
        <f t="shared" si="0"/>
        <v>是</v>
      </c>
    </row>
    <row r="34" ht="32.1" customHeight="1" spans="1:6">
      <c r="A34" s="384"/>
      <c r="B34" s="332" t="s">
        <v>38</v>
      </c>
      <c r="C34" s="128">
        <v>167207</v>
      </c>
      <c r="D34" s="361">
        <v>149491</v>
      </c>
      <c r="E34" s="318">
        <f t="shared" si="4"/>
        <v>-0.106</v>
      </c>
      <c r="F34" s="160" t="str">
        <f t="shared" si="0"/>
        <v>是</v>
      </c>
    </row>
    <row r="35" ht="32.1" customHeight="1" spans="1:6">
      <c r="A35" s="384">
        <v>11006</v>
      </c>
      <c r="B35" s="332" t="s">
        <v>133</v>
      </c>
      <c r="C35" s="128"/>
      <c r="D35" s="361"/>
      <c r="E35" s="318" t="str">
        <f t="shared" si="4"/>
        <v/>
      </c>
      <c r="F35" s="160" t="str">
        <f t="shared" si="0"/>
        <v>否</v>
      </c>
    </row>
    <row r="36" ht="32.1" customHeight="1" spans="1:6">
      <c r="A36" s="384">
        <v>11008</v>
      </c>
      <c r="B36" s="332" t="s">
        <v>39</v>
      </c>
      <c r="C36" s="128">
        <v>23304</v>
      </c>
      <c r="D36" s="361">
        <v>30032</v>
      </c>
      <c r="E36" s="318">
        <f t="shared" si="4"/>
        <v>0.289</v>
      </c>
      <c r="F36" s="160" t="str">
        <f t="shared" si="0"/>
        <v>是</v>
      </c>
    </row>
    <row r="37" ht="32.1" customHeight="1" spans="1:6">
      <c r="A37" s="384">
        <v>11009</v>
      </c>
      <c r="B37" s="332" t="s">
        <v>40</v>
      </c>
      <c r="C37" s="128">
        <v>35000</v>
      </c>
      <c r="D37" s="361">
        <v>30000</v>
      </c>
      <c r="E37" s="318">
        <f t="shared" si="4"/>
        <v>-0.143</v>
      </c>
      <c r="F37" s="160" t="str">
        <f t="shared" si="0"/>
        <v>是</v>
      </c>
    </row>
    <row r="38" s="507" customFormat="1" ht="32.1" customHeight="1" spans="1:6">
      <c r="A38" s="521">
        <v>11013</v>
      </c>
      <c r="B38" s="334" t="s">
        <v>41</v>
      </c>
      <c r="C38" s="128"/>
      <c r="D38" s="361"/>
      <c r="E38" s="318" t="str">
        <f t="shared" si="4"/>
        <v/>
      </c>
      <c r="F38" s="160" t="str">
        <f t="shared" si="0"/>
        <v>否</v>
      </c>
    </row>
    <row r="39" ht="32.1" customHeight="1" spans="1:6">
      <c r="A39" s="384">
        <v>11015</v>
      </c>
      <c r="B39" s="334" t="s">
        <v>42</v>
      </c>
      <c r="C39" s="128"/>
      <c r="D39" s="361">
        <v>268</v>
      </c>
      <c r="E39" s="318" t="str">
        <f t="shared" si="4"/>
        <v/>
      </c>
      <c r="F39" s="160" t="str">
        <f t="shared" si="0"/>
        <v>是</v>
      </c>
    </row>
    <row r="40" ht="32.1" customHeight="1" spans="1:6">
      <c r="A40" s="522"/>
      <c r="B40" s="523" t="s">
        <v>43</v>
      </c>
      <c r="C40" s="125">
        <f>SUM(C30,C31,C32)</f>
        <v>341500</v>
      </c>
      <c r="D40" s="125">
        <f>SUM(D30,D31,D32)</f>
        <v>338775</v>
      </c>
      <c r="E40" s="318">
        <f t="shared" si="4"/>
        <v>-0.008</v>
      </c>
      <c r="F40" s="160" t="str">
        <f t="shared" si="0"/>
        <v>是</v>
      </c>
    </row>
    <row r="41" spans="4:4">
      <c r="D41" s="524"/>
    </row>
    <row r="42" spans="4:4">
      <c r="D42" s="524"/>
    </row>
    <row r="43" spans="4:4">
      <c r="D43" s="524"/>
    </row>
    <row r="44" spans="4:4">
      <c r="D44" s="524"/>
    </row>
  </sheetData>
  <mergeCells count="1">
    <mergeCell ref="B1:E1"/>
  </mergeCells>
  <conditionalFormatting sqref="E2:F2">
    <cfRule type="cellIs" dxfId="0" priority="56" stopIfTrue="1" operator="lessThanOrEqual">
      <formula>-1</formula>
    </cfRule>
  </conditionalFormatting>
  <conditionalFormatting sqref="C31">
    <cfRule type="expression" dxfId="2" priority="2" stopIfTrue="1">
      <formula>"len($A:$A)=3"</formula>
    </cfRule>
    <cfRule type="expression" dxfId="2" priority="1" stopIfTrue="1">
      <formula>"len($A:$A)=3"</formula>
    </cfRule>
  </conditionalFormatting>
  <conditionalFormatting sqref="E31:E40">
    <cfRule type="expression" dxfId="2" priority="3" stopIfTrue="1">
      <formula>"len($A:$A)=3"</formula>
    </cfRule>
    <cfRule type="expression" dxfId="2" priority="4" stopIfTrue="1">
      <formula>"len($A:$A)=3"</formula>
    </cfRule>
    <cfRule type="expression" dxfId="2" priority="5" stopIfTrue="1">
      <formula>"len($A:$A)=3"</formula>
    </cfRule>
    <cfRule type="expression" dxfId="2" priority="6" stopIfTrue="1">
      <formula>"len($A:$A)=3"</formula>
    </cfRule>
    <cfRule type="expression" dxfId="2" priority="7" stopIfTrue="1">
      <formula>"len($A:$A)=3"</formula>
    </cfRule>
    <cfRule type="expression" dxfId="2" priority="8" stopIfTrue="1">
      <formula>"len($A:$A)=3"</formula>
    </cfRule>
  </conditionalFormatting>
  <conditionalFormatting sqref="F4:F58">
    <cfRule type="cellIs" dxfId="1" priority="46" stopIfTrue="1" operator="lessThan">
      <formula>0</formula>
    </cfRule>
  </conditionalFormatting>
  <conditionalFormatting sqref="F4:F30">
    <cfRule type="expression" dxfId="2" priority="17" stopIfTrue="1">
      <formula>"len($A:$A)=3"</formula>
    </cfRule>
    <cfRule type="expression" dxfId="2" priority="18" stopIfTrue="1">
      <formula>"len($A:$A)=3"</formula>
    </cfRule>
    <cfRule type="expression" dxfId="2" priority="19" stopIfTrue="1">
      <formula>"len($A:$A)=3"</formula>
    </cfRule>
    <cfRule type="expression" dxfId="2" priority="20" stopIfTrue="1">
      <formula>"len($A:$A)=3"</formula>
    </cfRule>
    <cfRule type="expression" dxfId="2" priority="21" stopIfTrue="1">
      <formula>"len($A:$A)=3"</formula>
    </cfRule>
    <cfRule type="expression" dxfId="2" priority="22" stopIfTrue="1">
      <formula>"len($A:$A)=3"</formula>
    </cfRule>
  </conditionalFormatting>
  <conditionalFormatting sqref="A4:D28 F4:F28">
    <cfRule type="expression" dxfId="2" priority="52" stopIfTrue="1">
      <formula>"len($A:$A)=3"</formula>
    </cfRule>
  </conditionalFormatting>
  <conditionalFormatting sqref="B4:D6 F4:F6">
    <cfRule type="expression" dxfId="2" priority="55" stopIfTrue="1">
      <formula>"len($A:$A)=3"</formula>
    </cfRule>
  </conditionalFormatting>
  <conditionalFormatting sqref="B4:D30 B31 D31 B32:D39">
    <cfRule type="expression" dxfId="2" priority="15" stopIfTrue="1">
      <formula>"len($A:$A)=3"</formula>
    </cfRule>
    <cfRule type="expression" dxfId="2" priority="16" stopIfTrue="1">
      <formula>"len($A:$A)=3"</formula>
    </cfRule>
  </conditionalFormatting>
  <conditionalFormatting sqref="E4:F30">
    <cfRule type="expression" dxfId="2" priority="9" stopIfTrue="1">
      <formula>"len($A:$A)=3"</formula>
    </cfRule>
    <cfRule type="expression" dxfId="2" priority="10" stopIfTrue="1">
      <formula>"len($A:$A)=3"</formula>
    </cfRule>
    <cfRule type="expression" dxfId="2" priority="11" stopIfTrue="1">
      <formula>"len($A:$A)=3"</formula>
    </cfRule>
    <cfRule type="expression" dxfId="2" priority="12" stopIfTrue="1">
      <formula>"len($A:$A)=3"</formula>
    </cfRule>
    <cfRule type="expression" dxfId="2" priority="13" stopIfTrue="1">
      <formula>"len($A:$A)=3"</formula>
    </cfRule>
    <cfRule type="expression" dxfId="2" priority="14" stopIfTrue="1">
      <formula>"len($A:$A)=3"</formula>
    </cfRule>
  </conditionalFormatting>
  <conditionalFormatting sqref="B7:D8 F7:F8">
    <cfRule type="expression" dxfId="2" priority="54" stopIfTrue="1">
      <formula>"len($A:$A)=3"</formula>
    </cfRule>
  </conditionalFormatting>
  <conditionalFormatting sqref="D20 F20">
    <cfRule type="expression" dxfId="2" priority="23" stopIfTrue="1">
      <formula>"len($A:$A)=3"</formula>
    </cfRule>
  </conditionalFormatting>
  <conditionalFormatting sqref="A29:D29 B40:B58 C41:F58 F39:F40 C39:D40 F29">
    <cfRule type="expression" dxfId="2" priority="63" stopIfTrue="1">
      <formula>"len($A:$A)=3"</formula>
    </cfRule>
  </conditionalFormatting>
  <conditionalFormatting sqref="B29:D29 C32:D34 F38:F39 C38:D39 F31:F34 B31 D31 F29">
    <cfRule type="expression" dxfId="2" priority="75" stopIfTrue="1">
      <formula>"len($A:$A)=3"</formula>
    </cfRule>
  </conditionalFormatting>
  <conditionalFormatting sqref="A31:B31 D31 F31">
    <cfRule type="expression" dxfId="2" priority="62" stopIfTrue="1">
      <formula>"len($A:$A)=3"</formula>
    </cfRule>
  </conditionalFormatting>
  <conditionalFormatting sqref="D31 F31">
    <cfRule type="expression" dxfId="2" priority="24" stopIfTrue="1">
      <formula>"len($A:$A)=3"</formula>
    </cfRule>
    <cfRule type="expression" dxfId="2" priority="25" stopIfTrue="1">
      <formula>"len($A:$A)=3"</formula>
    </cfRule>
  </conditionalFormatting>
  <conditionalFormatting sqref="A32:D32 A35:D35 F35 F32">
    <cfRule type="expression" dxfId="2" priority="35" stopIfTrue="1">
      <formula>"len($A:$A)=3"</formula>
    </cfRule>
  </conditionalFormatting>
  <conditionalFormatting sqref="B32:D34 F39 B39:D39 F32:F34">
    <cfRule type="expression" dxfId="2" priority="36" stopIfTrue="1">
      <formula>"len($A:$A)=3"</formula>
    </cfRule>
  </conditionalFormatting>
  <conditionalFormatting sqref="C32:D34 F32:F34">
    <cfRule type="expression" dxfId="2" priority="61" stopIfTrue="1">
      <formula>"len($A:$A)=3"</formula>
    </cfRule>
  </conditionalFormatting>
  <conditionalFormatting sqref="A33:D34 F33:F34">
    <cfRule type="expression" dxfId="2" priority="34" stopIfTrue="1">
      <formula>"len($A:$A)=3"</formula>
    </cfRule>
  </conditionalFormatting>
  <conditionalFormatting sqref="C33:D34 F33:F34">
    <cfRule type="expression" dxfId="2" priority="60" stopIfTrue="1">
      <formula>"len($A:$A)=3"</formula>
    </cfRule>
  </conditionalFormatting>
  <conditionalFormatting sqref="A36:A44 B41:F44 B36:D40 F36:F40">
    <cfRule type="expression" dxfId="2" priority="32" stopIfTrue="1">
      <formula>"len($A:$A)=3"</formula>
    </cfRule>
  </conditionalFormatting>
  <conditionalFormatting sqref="C36:D39 F36:F39">
    <cfRule type="expression" dxfId="2" priority="58" stopIfTrue="1">
      <formula>"len($A:$A)=3"</formula>
    </cfRule>
  </conditionalFormatting>
  <conditionalFormatting sqref="A38:D39 F38:F39">
    <cfRule type="expression" dxfId="2" priority="29" stopIfTrue="1">
      <formula>"len($A:$A)=3"</formula>
    </cfRule>
  </conditionalFormatting>
  <conditionalFormatting sqref="B38:D39 F38:F39">
    <cfRule type="expression" dxfId="2" priority="30" stopIfTrue="1">
      <formula>"len($A:$A)=3"</formula>
    </cfRule>
    <cfRule type="expression" dxfId="2" priority="3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93"/>
  <sheetViews>
    <sheetView showGridLines="0" showZeros="0" view="pageBreakPreview" zoomScaleNormal="100" workbookViewId="0">
      <pane xSplit="1" ySplit="3" topLeftCell="B340" activePane="bottomRight" state="frozen"/>
      <selection/>
      <selection pane="topRight"/>
      <selection pane="bottomLeft"/>
      <selection pane="bottomRight" activeCell="J4" sqref="J4:J337"/>
    </sheetView>
  </sheetViews>
  <sheetFormatPr defaultColWidth="9" defaultRowHeight="14.25" outlineLevelCol="6"/>
  <cols>
    <col min="1" max="1" width="12.75" style="437" customWidth="1"/>
    <col min="2" max="2" width="50.6333333333333" style="437" customWidth="1"/>
    <col min="3" max="4" width="20.6333333333333" style="442" customWidth="1"/>
    <col min="5" max="5" width="20.6333333333333" style="443" customWidth="1"/>
    <col min="6" max="6" width="4" style="177" hidden="1" customWidth="1"/>
    <col min="7" max="7" width="9" style="177" hidden="1" customWidth="1"/>
    <col min="8" max="16384" width="9" style="437"/>
  </cols>
  <sheetData>
    <row r="1" s="434" customFormat="1" ht="45" customHeight="1" spans="1:7">
      <c r="A1" s="444"/>
      <c r="B1" s="444" t="s">
        <v>134</v>
      </c>
      <c r="C1" s="444"/>
      <c r="D1" s="444"/>
      <c r="E1" s="444"/>
      <c r="F1" s="445"/>
      <c r="G1" s="445"/>
    </row>
    <row r="2" s="435" customFormat="1" ht="20.1" customHeight="1" spans="1:7">
      <c r="A2" s="446"/>
      <c r="B2" s="447"/>
      <c r="C2" s="448"/>
      <c r="D2" s="449"/>
      <c r="E2" s="449" t="s">
        <v>2</v>
      </c>
      <c r="F2" s="215"/>
      <c r="G2" s="215"/>
    </row>
    <row r="3" s="436" customFormat="1" ht="45" customHeight="1" spans="1:7">
      <c r="A3" s="450" t="s">
        <v>3</v>
      </c>
      <c r="B3" s="451" t="s">
        <v>4</v>
      </c>
      <c r="C3" s="450" t="s">
        <v>105</v>
      </c>
      <c r="D3" s="450" t="s">
        <v>6</v>
      </c>
      <c r="E3" s="450" t="s">
        <v>106</v>
      </c>
      <c r="F3" s="284" t="s">
        <v>8</v>
      </c>
      <c r="G3" s="452" t="s">
        <v>135</v>
      </c>
    </row>
    <row r="4" s="177" customFormat="1" ht="36" customHeight="1" spans="1:7">
      <c r="A4" s="453">
        <v>201</v>
      </c>
      <c r="B4" s="309" t="s">
        <v>46</v>
      </c>
      <c r="C4" s="319">
        <f>SUM(C5,C17,C26,C37,C48,C59,C70,C83,C92,C105,C115,C124,C135,C148,C155,C163,C169,C176,C183,C190,C197,C204,C212,C218,C224,C231,C259,C262,C246,C253)</f>
        <v>21657</v>
      </c>
      <c r="D4" s="319">
        <f>SUM(D5,D17,D26,D37,D48,D59,D70,D83,D92,D105,D115,D124,D135,D148,D155,D163,D169,D176,D183,D190,D197,D204,D212,D218,D224,D231,D259,D262,D246,D253)</f>
        <v>26740</v>
      </c>
      <c r="E4" s="316">
        <f>IF(C4&gt;0,D4/C4-1,IF(C4&lt;0,-(D4/C4-1),""))</f>
        <v>0.235</v>
      </c>
      <c r="F4" s="160" t="str">
        <f t="shared" ref="F4:F67" si="0">IF(LEN(A4)=3,"是",IF(B4&lt;&gt;"",IF(SUM(C4:D4)&lt;&gt;0,"是","否"),"是"))</f>
        <v>是</v>
      </c>
      <c r="G4" s="177" t="str">
        <f t="shared" ref="G4:G67" si="1">IF(LEN(A4)=3,"类",IF(LEN(A4)=5,"款","项"))</f>
        <v>类</v>
      </c>
    </row>
    <row r="5" s="177" customFormat="1" ht="36" customHeight="1" spans="1:7">
      <c r="A5" s="453">
        <v>20101</v>
      </c>
      <c r="B5" s="309" t="s">
        <v>136</v>
      </c>
      <c r="C5" s="319">
        <f>SUM(C6:C16)</f>
        <v>1144</v>
      </c>
      <c r="D5" s="319">
        <f>SUM(D6:D16)</f>
        <v>1064</v>
      </c>
      <c r="E5" s="316">
        <f t="shared" ref="E5:E68" si="2">IF(C5&gt;0,D5/C5-1,IF(C5&lt;0,-(D5/C5-1),""))</f>
        <v>-0.07</v>
      </c>
      <c r="F5" s="160" t="str">
        <f t="shared" si="0"/>
        <v>是</v>
      </c>
      <c r="G5" s="177" t="str">
        <f t="shared" si="1"/>
        <v>款</v>
      </c>
    </row>
    <row r="6" s="177" customFormat="1" ht="36" customHeight="1" spans="1:7">
      <c r="A6" s="454">
        <v>2010101</v>
      </c>
      <c r="B6" s="313" t="s">
        <v>137</v>
      </c>
      <c r="C6" s="455">
        <v>767</v>
      </c>
      <c r="D6" s="455">
        <v>774</v>
      </c>
      <c r="E6" s="316">
        <f t="shared" si="2"/>
        <v>0.009</v>
      </c>
      <c r="F6" s="160" t="str">
        <f t="shared" si="0"/>
        <v>是</v>
      </c>
      <c r="G6" s="177" t="str">
        <f t="shared" si="1"/>
        <v>项</v>
      </c>
    </row>
    <row r="7" s="177" customFormat="1" ht="36" customHeight="1" spans="1:7">
      <c r="A7" s="454">
        <v>2010102</v>
      </c>
      <c r="B7" s="313" t="s">
        <v>138</v>
      </c>
      <c r="C7" s="455">
        <v>0</v>
      </c>
      <c r="D7" s="455">
        <v>0</v>
      </c>
      <c r="E7" s="316" t="str">
        <f t="shared" si="2"/>
        <v/>
      </c>
      <c r="F7" s="160" t="str">
        <f t="shared" si="0"/>
        <v>否</v>
      </c>
      <c r="G7" s="177" t="str">
        <f t="shared" si="1"/>
        <v>项</v>
      </c>
    </row>
    <row r="8" s="177" customFormat="1" ht="36" customHeight="1" spans="1:7">
      <c r="A8" s="454">
        <v>2010103</v>
      </c>
      <c r="B8" s="313" t="s">
        <v>139</v>
      </c>
      <c r="C8" s="455">
        <v>0</v>
      </c>
      <c r="D8" s="455">
        <v>0</v>
      </c>
      <c r="E8" s="316" t="str">
        <f t="shared" si="2"/>
        <v/>
      </c>
      <c r="F8" s="160" t="str">
        <f t="shared" si="0"/>
        <v>否</v>
      </c>
      <c r="G8" s="177" t="str">
        <f t="shared" si="1"/>
        <v>项</v>
      </c>
    </row>
    <row r="9" s="177" customFormat="1" ht="36" customHeight="1" spans="1:7">
      <c r="A9" s="454">
        <v>2010104</v>
      </c>
      <c r="B9" s="313" t="s">
        <v>140</v>
      </c>
      <c r="C9" s="455">
        <v>101</v>
      </c>
      <c r="D9" s="455">
        <v>101</v>
      </c>
      <c r="E9" s="316">
        <f t="shared" si="2"/>
        <v>0</v>
      </c>
      <c r="F9" s="160" t="str">
        <f t="shared" si="0"/>
        <v>是</v>
      </c>
      <c r="G9" s="177" t="str">
        <f t="shared" si="1"/>
        <v>项</v>
      </c>
    </row>
    <row r="10" s="177" customFormat="1" ht="36" customHeight="1" spans="1:7">
      <c r="A10" s="454">
        <v>2010105</v>
      </c>
      <c r="B10" s="313" t="s">
        <v>141</v>
      </c>
      <c r="C10" s="455">
        <v>0</v>
      </c>
      <c r="D10" s="455">
        <v>0</v>
      </c>
      <c r="E10" s="316" t="str">
        <f t="shared" si="2"/>
        <v/>
      </c>
      <c r="F10" s="160" t="str">
        <f t="shared" si="0"/>
        <v>否</v>
      </c>
      <c r="G10" s="177" t="str">
        <f t="shared" si="1"/>
        <v>项</v>
      </c>
    </row>
    <row r="11" s="177" customFormat="1" ht="36" customHeight="1" spans="1:7">
      <c r="A11" s="454">
        <v>2010106</v>
      </c>
      <c r="B11" s="313" t="s">
        <v>142</v>
      </c>
      <c r="C11" s="455">
        <v>0</v>
      </c>
      <c r="D11" s="455">
        <v>0</v>
      </c>
      <c r="E11" s="316" t="str">
        <f t="shared" si="2"/>
        <v/>
      </c>
      <c r="F11" s="160" t="str">
        <f t="shared" si="0"/>
        <v>否</v>
      </c>
      <c r="G11" s="177" t="str">
        <f t="shared" si="1"/>
        <v>项</v>
      </c>
    </row>
    <row r="12" s="177" customFormat="1" ht="36" customHeight="1" spans="1:7">
      <c r="A12" s="454">
        <v>2010107</v>
      </c>
      <c r="B12" s="313" t="s">
        <v>143</v>
      </c>
      <c r="C12" s="455">
        <v>49</v>
      </c>
      <c r="D12" s="455">
        <v>32</v>
      </c>
      <c r="E12" s="316">
        <f t="shared" si="2"/>
        <v>-0.347</v>
      </c>
      <c r="F12" s="160" t="str">
        <f t="shared" si="0"/>
        <v>是</v>
      </c>
      <c r="G12" s="177" t="str">
        <f t="shared" si="1"/>
        <v>项</v>
      </c>
    </row>
    <row r="13" s="177" customFormat="1" ht="36" customHeight="1" spans="1:7">
      <c r="A13" s="454">
        <v>2010108</v>
      </c>
      <c r="B13" s="313" t="s">
        <v>144</v>
      </c>
      <c r="C13" s="455">
        <v>151</v>
      </c>
      <c r="D13" s="455">
        <v>115</v>
      </c>
      <c r="E13" s="316">
        <f t="shared" si="2"/>
        <v>-0.238</v>
      </c>
      <c r="F13" s="160" t="str">
        <f t="shared" si="0"/>
        <v>是</v>
      </c>
      <c r="G13" s="177" t="str">
        <f t="shared" si="1"/>
        <v>项</v>
      </c>
    </row>
    <row r="14" s="177" customFormat="1" ht="36" customHeight="1" spans="1:7">
      <c r="A14" s="454">
        <v>2010109</v>
      </c>
      <c r="B14" s="313" t="s">
        <v>145</v>
      </c>
      <c r="C14" s="455">
        <v>0</v>
      </c>
      <c r="D14" s="455">
        <v>0</v>
      </c>
      <c r="E14" s="316" t="str">
        <f t="shared" si="2"/>
        <v/>
      </c>
      <c r="F14" s="160" t="str">
        <f t="shared" si="0"/>
        <v>否</v>
      </c>
      <c r="G14" s="177" t="str">
        <f t="shared" si="1"/>
        <v>项</v>
      </c>
    </row>
    <row r="15" s="177" customFormat="1" ht="36" customHeight="1" spans="1:7">
      <c r="A15" s="454">
        <v>2010150</v>
      </c>
      <c r="B15" s="313" t="s">
        <v>146</v>
      </c>
      <c r="C15" s="455">
        <v>0</v>
      </c>
      <c r="D15" s="455">
        <v>0</v>
      </c>
      <c r="E15" s="316" t="str">
        <f t="shared" si="2"/>
        <v/>
      </c>
      <c r="F15" s="160" t="str">
        <f t="shared" si="0"/>
        <v>否</v>
      </c>
      <c r="G15" s="177" t="str">
        <f t="shared" si="1"/>
        <v>项</v>
      </c>
    </row>
    <row r="16" s="177" customFormat="1" ht="36" customHeight="1" spans="1:7">
      <c r="A16" s="454">
        <v>2010199</v>
      </c>
      <c r="B16" s="313" t="s">
        <v>147</v>
      </c>
      <c r="C16" s="455">
        <v>76</v>
      </c>
      <c r="D16" s="455">
        <v>42</v>
      </c>
      <c r="E16" s="316">
        <f t="shared" si="2"/>
        <v>-0.447</v>
      </c>
      <c r="F16" s="160" t="str">
        <f t="shared" si="0"/>
        <v>是</v>
      </c>
      <c r="G16" s="177" t="str">
        <f t="shared" si="1"/>
        <v>项</v>
      </c>
    </row>
    <row r="17" s="177" customFormat="1" ht="36" customHeight="1" spans="1:7">
      <c r="A17" s="453">
        <v>20102</v>
      </c>
      <c r="B17" s="309" t="s">
        <v>148</v>
      </c>
      <c r="C17" s="319">
        <f>SUM(C18:C25)</f>
        <v>774</v>
      </c>
      <c r="D17" s="319">
        <f>SUM(D18:D25)</f>
        <v>737</v>
      </c>
      <c r="E17" s="316">
        <f t="shared" si="2"/>
        <v>-0.048</v>
      </c>
      <c r="F17" s="160" t="str">
        <f t="shared" si="0"/>
        <v>是</v>
      </c>
      <c r="G17" s="177" t="str">
        <f t="shared" si="1"/>
        <v>款</v>
      </c>
    </row>
    <row r="18" s="177" customFormat="1" ht="36" customHeight="1" spans="1:7">
      <c r="A18" s="454">
        <v>2010201</v>
      </c>
      <c r="B18" s="313" t="s">
        <v>137</v>
      </c>
      <c r="C18" s="455">
        <v>640</v>
      </c>
      <c r="D18" s="455">
        <v>637</v>
      </c>
      <c r="E18" s="316">
        <f t="shared" si="2"/>
        <v>-0.005</v>
      </c>
      <c r="F18" s="160" t="str">
        <f t="shared" si="0"/>
        <v>是</v>
      </c>
      <c r="G18" s="177" t="str">
        <f t="shared" si="1"/>
        <v>项</v>
      </c>
    </row>
    <row r="19" s="177" customFormat="1" ht="36" customHeight="1" spans="1:7">
      <c r="A19" s="454">
        <v>2010202</v>
      </c>
      <c r="B19" s="313" t="s">
        <v>138</v>
      </c>
      <c r="C19" s="455">
        <v>0</v>
      </c>
      <c r="D19" s="455">
        <v>0</v>
      </c>
      <c r="E19" s="316" t="str">
        <f t="shared" si="2"/>
        <v/>
      </c>
      <c r="F19" s="160" t="str">
        <f t="shared" si="0"/>
        <v>否</v>
      </c>
      <c r="G19" s="177" t="str">
        <f t="shared" si="1"/>
        <v>项</v>
      </c>
    </row>
    <row r="20" s="177" customFormat="1" ht="36" customHeight="1" spans="1:7">
      <c r="A20" s="454">
        <v>2010203</v>
      </c>
      <c r="B20" s="313" t="s">
        <v>139</v>
      </c>
      <c r="C20" s="455">
        <v>0</v>
      </c>
      <c r="D20" s="455">
        <v>0</v>
      </c>
      <c r="E20" s="316" t="str">
        <f t="shared" si="2"/>
        <v/>
      </c>
      <c r="F20" s="160" t="str">
        <f t="shared" si="0"/>
        <v>否</v>
      </c>
      <c r="G20" s="177" t="str">
        <f t="shared" si="1"/>
        <v>项</v>
      </c>
    </row>
    <row r="21" s="177" customFormat="1" ht="36" customHeight="1" spans="1:7">
      <c r="A21" s="454">
        <v>2010204</v>
      </c>
      <c r="B21" s="313" t="s">
        <v>149</v>
      </c>
      <c r="C21" s="455">
        <v>35</v>
      </c>
      <c r="D21" s="455">
        <v>34</v>
      </c>
      <c r="E21" s="316">
        <f t="shared" si="2"/>
        <v>-0.029</v>
      </c>
      <c r="F21" s="160" t="str">
        <f t="shared" si="0"/>
        <v>是</v>
      </c>
      <c r="G21" s="177" t="str">
        <f t="shared" si="1"/>
        <v>项</v>
      </c>
    </row>
    <row r="22" s="177" customFormat="1" ht="36" customHeight="1" spans="1:7">
      <c r="A22" s="454">
        <v>2010205</v>
      </c>
      <c r="B22" s="313" t="s">
        <v>150</v>
      </c>
      <c r="C22" s="455">
        <v>4</v>
      </c>
      <c r="D22" s="455">
        <v>2</v>
      </c>
      <c r="E22" s="316">
        <f t="shared" si="2"/>
        <v>-0.5</v>
      </c>
      <c r="F22" s="160" t="str">
        <f t="shared" si="0"/>
        <v>是</v>
      </c>
      <c r="G22" s="177" t="str">
        <f t="shared" si="1"/>
        <v>项</v>
      </c>
    </row>
    <row r="23" s="177" customFormat="1" ht="36" customHeight="1" spans="1:7">
      <c r="A23" s="454">
        <v>2010206</v>
      </c>
      <c r="B23" s="313" t="s">
        <v>151</v>
      </c>
      <c r="C23" s="455">
        <v>0</v>
      </c>
      <c r="D23" s="455">
        <v>0</v>
      </c>
      <c r="E23" s="316" t="str">
        <f t="shared" si="2"/>
        <v/>
      </c>
      <c r="F23" s="160" t="str">
        <f t="shared" si="0"/>
        <v>否</v>
      </c>
      <c r="G23" s="177" t="str">
        <f t="shared" si="1"/>
        <v>项</v>
      </c>
    </row>
    <row r="24" s="177" customFormat="1" ht="36" customHeight="1" spans="1:7">
      <c r="A24" s="454">
        <v>2010250</v>
      </c>
      <c r="B24" s="313" t="s">
        <v>146</v>
      </c>
      <c r="C24" s="455">
        <v>0</v>
      </c>
      <c r="D24" s="455">
        <v>0</v>
      </c>
      <c r="E24" s="316" t="str">
        <f t="shared" si="2"/>
        <v/>
      </c>
      <c r="F24" s="160" t="str">
        <f t="shared" si="0"/>
        <v>否</v>
      </c>
      <c r="G24" s="177" t="str">
        <f t="shared" si="1"/>
        <v>项</v>
      </c>
    </row>
    <row r="25" s="177" customFormat="1" ht="36" customHeight="1" spans="1:7">
      <c r="A25" s="454">
        <v>2010299</v>
      </c>
      <c r="B25" s="313" t="s">
        <v>152</v>
      </c>
      <c r="C25" s="455">
        <v>95</v>
      </c>
      <c r="D25" s="455">
        <v>64</v>
      </c>
      <c r="E25" s="316">
        <f t="shared" si="2"/>
        <v>-0.326</v>
      </c>
      <c r="F25" s="160" t="str">
        <f t="shared" si="0"/>
        <v>是</v>
      </c>
      <c r="G25" s="177" t="str">
        <f t="shared" si="1"/>
        <v>项</v>
      </c>
    </row>
    <row r="26" s="177" customFormat="1" ht="36" customHeight="1" spans="1:7">
      <c r="A26" s="453">
        <v>20103</v>
      </c>
      <c r="B26" s="309" t="s">
        <v>153</v>
      </c>
      <c r="C26" s="319">
        <f>SUM(C27:C36)</f>
        <v>5021</v>
      </c>
      <c r="D26" s="319">
        <f>SUM(D27:D36)</f>
        <v>4518</v>
      </c>
      <c r="E26" s="316">
        <f t="shared" si="2"/>
        <v>-0.1</v>
      </c>
      <c r="F26" s="160" t="str">
        <f t="shared" si="0"/>
        <v>是</v>
      </c>
      <c r="G26" s="177" t="str">
        <f t="shared" si="1"/>
        <v>款</v>
      </c>
    </row>
    <row r="27" s="437" customFormat="1" ht="36" customHeight="1" spans="1:7">
      <c r="A27" s="456">
        <v>2010301</v>
      </c>
      <c r="B27" s="457" t="s">
        <v>137</v>
      </c>
      <c r="C27" s="458">
        <v>3974</v>
      </c>
      <c r="D27" s="458">
        <v>3711</v>
      </c>
      <c r="E27" s="459">
        <f t="shared" si="2"/>
        <v>-0.066</v>
      </c>
      <c r="F27" s="160" t="str">
        <f t="shared" si="0"/>
        <v>是</v>
      </c>
      <c r="G27" s="177" t="str">
        <f t="shared" si="1"/>
        <v>项</v>
      </c>
    </row>
    <row r="28" s="177" customFormat="1" ht="36" customHeight="1" spans="1:7">
      <c r="A28" s="454">
        <v>2010302</v>
      </c>
      <c r="B28" s="313" t="s">
        <v>138</v>
      </c>
      <c r="C28" s="455">
        <v>0</v>
      </c>
      <c r="D28" s="455">
        <v>0</v>
      </c>
      <c r="E28" s="316" t="str">
        <f t="shared" si="2"/>
        <v/>
      </c>
      <c r="F28" s="160" t="str">
        <f t="shared" si="0"/>
        <v>否</v>
      </c>
      <c r="G28" s="177" t="str">
        <f t="shared" si="1"/>
        <v>项</v>
      </c>
    </row>
    <row r="29" s="177" customFormat="1" ht="36" customHeight="1" spans="1:7">
      <c r="A29" s="454">
        <v>2010303</v>
      </c>
      <c r="B29" s="313" t="s">
        <v>139</v>
      </c>
      <c r="C29" s="455">
        <v>435</v>
      </c>
      <c r="D29" s="455">
        <v>408</v>
      </c>
      <c r="E29" s="316">
        <f t="shared" si="2"/>
        <v>-0.062</v>
      </c>
      <c r="F29" s="160" t="str">
        <f t="shared" si="0"/>
        <v>是</v>
      </c>
      <c r="G29" s="177" t="str">
        <f t="shared" si="1"/>
        <v>项</v>
      </c>
    </row>
    <row r="30" s="177" customFormat="1" ht="36" customHeight="1" spans="1:7">
      <c r="A30" s="454">
        <v>2010304</v>
      </c>
      <c r="B30" s="313" t="s">
        <v>154</v>
      </c>
      <c r="C30" s="455">
        <v>0</v>
      </c>
      <c r="D30" s="455">
        <v>0</v>
      </c>
      <c r="E30" s="316" t="str">
        <f t="shared" si="2"/>
        <v/>
      </c>
      <c r="F30" s="160" t="str">
        <f t="shared" si="0"/>
        <v>否</v>
      </c>
      <c r="G30" s="177" t="str">
        <f t="shared" si="1"/>
        <v>项</v>
      </c>
    </row>
    <row r="31" s="177" customFormat="1" ht="36" customHeight="1" spans="1:7">
      <c r="A31" s="454">
        <v>2010305</v>
      </c>
      <c r="B31" s="313" t="s">
        <v>155</v>
      </c>
      <c r="C31" s="455">
        <v>0</v>
      </c>
      <c r="D31" s="455">
        <v>0</v>
      </c>
      <c r="E31" s="316" t="str">
        <f t="shared" si="2"/>
        <v/>
      </c>
      <c r="F31" s="160" t="str">
        <f t="shared" si="0"/>
        <v>否</v>
      </c>
      <c r="G31" s="177" t="str">
        <f t="shared" si="1"/>
        <v>项</v>
      </c>
    </row>
    <row r="32" s="177" customFormat="1" ht="36" customHeight="1" spans="1:7">
      <c r="A32" s="454">
        <v>2010306</v>
      </c>
      <c r="B32" s="313" t="s">
        <v>156</v>
      </c>
      <c r="C32" s="455">
        <v>0</v>
      </c>
      <c r="D32" s="455">
        <v>0</v>
      </c>
      <c r="E32" s="316" t="str">
        <f t="shared" si="2"/>
        <v/>
      </c>
      <c r="F32" s="160" t="str">
        <f t="shared" si="0"/>
        <v>否</v>
      </c>
      <c r="G32" s="177" t="str">
        <f t="shared" si="1"/>
        <v>项</v>
      </c>
    </row>
    <row r="33" s="177" customFormat="1" ht="36" customHeight="1" spans="1:7">
      <c r="A33" s="454">
        <v>2010308</v>
      </c>
      <c r="B33" s="313" t="s">
        <v>157</v>
      </c>
      <c r="C33" s="455">
        <v>0</v>
      </c>
      <c r="D33" s="455"/>
      <c r="E33" s="316" t="str">
        <f t="shared" si="2"/>
        <v/>
      </c>
      <c r="F33" s="160" t="str">
        <f t="shared" si="0"/>
        <v>否</v>
      </c>
      <c r="G33" s="177" t="str">
        <f t="shared" si="1"/>
        <v>项</v>
      </c>
    </row>
    <row r="34" s="177" customFormat="1" ht="36" customHeight="1" spans="1:7">
      <c r="A34" s="454">
        <v>2010309</v>
      </c>
      <c r="B34" s="313" t="s">
        <v>158</v>
      </c>
      <c r="C34" s="455">
        <v>0</v>
      </c>
      <c r="D34" s="455">
        <v>0</v>
      </c>
      <c r="E34" s="316" t="str">
        <f t="shared" si="2"/>
        <v/>
      </c>
      <c r="F34" s="160" t="str">
        <f t="shared" si="0"/>
        <v>否</v>
      </c>
      <c r="G34" s="177" t="str">
        <f t="shared" si="1"/>
        <v>项</v>
      </c>
    </row>
    <row r="35" s="177" customFormat="1" ht="36" customHeight="1" spans="1:7">
      <c r="A35" s="454">
        <v>2010350</v>
      </c>
      <c r="B35" s="313" t="s">
        <v>146</v>
      </c>
      <c r="C35" s="455">
        <v>115</v>
      </c>
      <c r="D35" s="455">
        <v>117</v>
      </c>
      <c r="E35" s="316">
        <f t="shared" si="2"/>
        <v>0.017</v>
      </c>
      <c r="F35" s="160" t="str">
        <f t="shared" si="0"/>
        <v>是</v>
      </c>
      <c r="G35" s="177" t="str">
        <f t="shared" si="1"/>
        <v>项</v>
      </c>
    </row>
    <row r="36" s="177" customFormat="1" ht="36" customHeight="1" spans="1:7">
      <c r="A36" s="460">
        <v>2010399</v>
      </c>
      <c r="B36" s="313" t="s">
        <v>159</v>
      </c>
      <c r="C36" s="455">
        <v>497</v>
      </c>
      <c r="D36" s="455">
        <v>282</v>
      </c>
      <c r="E36" s="316">
        <f t="shared" si="2"/>
        <v>-0.433</v>
      </c>
      <c r="F36" s="160" t="str">
        <f t="shared" si="0"/>
        <v>是</v>
      </c>
      <c r="G36" s="177" t="str">
        <f t="shared" si="1"/>
        <v>项</v>
      </c>
    </row>
    <row r="37" s="177" customFormat="1" ht="36" customHeight="1" spans="1:7">
      <c r="A37" s="453">
        <v>20104</v>
      </c>
      <c r="B37" s="309" t="s">
        <v>160</v>
      </c>
      <c r="C37" s="319">
        <f>SUM(C38:C47)</f>
        <v>739</v>
      </c>
      <c r="D37" s="319">
        <f>SUM(D38:D47)</f>
        <v>551</v>
      </c>
      <c r="E37" s="316">
        <f t="shared" si="2"/>
        <v>-0.254</v>
      </c>
      <c r="F37" s="160" t="str">
        <f t="shared" si="0"/>
        <v>是</v>
      </c>
      <c r="G37" s="177" t="str">
        <f t="shared" si="1"/>
        <v>款</v>
      </c>
    </row>
    <row r="38" s="177" customFormat="1" ht="36" customHeight="1" spans="1:7">
      <c r="A38" s="454">
        <v>2010401</v>
      </c>
      <c r="B38" s="313" t="s">
        <v>137</v>
      </c>
      <c r="C38" s="455">
        <v>474</v>
      </c>
      <c r="D38" s="455">
        <v>446</v>
      </c>
      <c r="E38" s="316">
        <f t="shared" si="2"/>
        <v>-0.059</v>
      </c>
      <c r="F38" s="160" t="str">
        <f t="shared" si="0"/>
        <v>是</v>
      </c>
      <c r="G38" s="177" t="str">
        <f t="shared" si="1"/>
        <v>项</v>
      </c>
    </row>
    <row r="39" s="177" customFormat="1" ht="36" customHeight="1" spans="1:7">
      <c r="A39" s="454">
        <v>2010402</v>
      </c>
      <c r="B39" s="313" t="s">
        <v>138</v>
      </c>
      <c r="C39" s="455">
        <v>0</v>
      </c>
      <c r="D39" s="455">
        <v>0</v>
      </c>
      <c r="E39" s="316" t="str">
        <f t="shared" si="2"/>
        <v/>
      </c>
      <c r="F39" s="160" t="str">
        <f t="shared" si="0"/>
        <v>否</v>
      </c>
      <c r="G39" s="177" t="str">
        <f t="shared" si="1"/>
        <v>项</v>
      </c>
    </row>
    <row r="40" s="177" customFormat="1" ht="36" customHeight="1" spans="1:7">
      <c r="A40" s="454">
        <v>2010403</v>
      </c>
      <c r="B40" s="313" t="s">
        <v>139</v>
      </c>
      <c r="C40" s="455">
        <v>0</v>
      </c>
      <c r="D40" s="455">
        <v>0</v>
      </c>
      <c r="E40" s="316" t="str">
        <f t="shared" si="2"/>
        <v/>
      </c>
      <c r="F40" s="160" t="str">
        <f t="shared" si="0"/>
        <v>否</v>
      </c>
      <c r="G40" s="177" t="str">
        <f t="shared" si="1"/>
        <v>项</v>
      </c>
    </row>
    <row r="41" s="177" customFormat="1" ht="36" customHeight="1" spans="1:7">
      <c r="A41" s="454">
        <v>2010404</v>
      </c>
      <c r="B41" s="313" t="s">
        <v>161</v>
      </c>
      <c r="C41" s="455">
        <v>0</v>
      </c>
      <c r="D41" s="455">
        <v>0</v>
      </c>
      <c r="E41" s="316" t="str">
        <f t="shared" si="2"/>
        <v/>
      </c>
      <c r="F41" s="160" t="str">
        <f t="shared" si="0"/>
        <v>否</v>
      </c>
      <c r="G41" s="177" t="str">
        <f t="shared" si="1"/>
        <v>项</v>
      </c>
    </row>
    <row r="42" s="177" customFormat="1" ht="36" customHeight="1" spans="1:7">
      <c r="A42" s="454">
        <v>2010405</v>
      </c>
      <c r="B42" s="313" t="s">
        <v>162</v>
      </c>
      <c r="C42" s="455">
        <v>0</v>
      </c>
      <c r="D42" s="455">
        <v>0</v>
      </c>
      <c r="E42" s="316" t="str">
        <f t="shared" si="2"/>
        <v/>
      </c>
      <c r="F42" s="160" t="str">
        <f t="shared" si="0"/>
        <v>否</v>
      </c>
      <c r="G42" s="177" t="str">
        <f t="shared" si="1"/>
        <v>项</v>
      </c>
    </row>
    <row r="43" s="177" customFormat="1" ht="36" customHeight="1" spans="1:7">
      <c r="A43" s="454">
        <v>2010406</v>
      </c>
      <c r="B43" s="313" t="s">
        <v>163</v>
      </c>
      <c r="C43" s="455">
        <v>0</v>
      </c>
      <c r="D43" s="455">
        <v>0</v>
      </c>
      <c r="E43" s="316" t="str">
        <f t="shared" si="2"/>
        <v/>
      </c>
      <c r="F43" s="160" t="str">
        <f t="shared" si="0"/>
        <v>否</v>
      </c>
      <c r="G43" s="177" t="str">
        <f t="shared" si="1"/>
        <v>项</v>
      </c>
    </row>
    <row r="44" s="177" customFormat="1" ht="36" customHeight="1" spans="1:7">
      <c r="A44" s="454">
        <v>2010407</v>
      </c>
      <c r="B44" s="313" t="s">
        <v>164</v>
      </c>
      <c r="C44" s="455">
        <v>0</v>
      </c>
      <c r="D44" s="455">
        <v>0</v>
      </c>
      <c r="E44" s="316" t="str">
        <f t="shared" si="2"/>
        <v/>
      </c>
      <c r="F44" s="160" t="str">
        <f t="shared" si="0"/>
        <v>否</v>
      </c>
      <c r="G44" s="177" t="str">
        <f t="shared" si="1"/>
        <v>项</v>
      </c>
    </row>
    <row r="45" s="177" customFormat="1" ht="36" customHeight="1" spans="1:7">
      <c r="A45" s="454">
        <v>2010408</v>
      </c>
      <c r="B45" s="313" t="s">
        <v>165</v>
      </c>
      <c r="C45" s="455">
        <v>0</v>
      </c>
      <c r="D45" s="455">
        <v>0</v>
      </c>
      <c r="E45" s="316" t="str">
        <f t="shared" si="2"/>
        <v/>
      </c>
      <c r="F45" s="160" t="str">
        <f t="shared" si="0"/>
        <v>否</v>
      </c>
      <c r="G45" s="177" t="str">
        <f t="shared" si="1"/>
        <v>项</v>
      </c>
    </row>
    <row r="46" s="177" customFormat="1" ht="36" customHeight="1" spans="1:7">
      <c r="A46" s="454">
        <v>2010450</v>
      </c>
      <c r="B46" s="313" t="s">
        <v>146</v>
      </c>
      <c r="C46" s="455">
        <v>0</v>
      </c>
      <c r="D46" s="455">
        <v>0</v>
      </c>
      <c r="E46" s="316" t="str">
        <f t="shared" si="2"/>
        <v/>
      </c>
      <c r="F46" s="160" t="str">
        <f t="shared" si="0"/>
        <v>否</v>
      </c>
      <c r="G46" s="177" t="str">
        <f t="shared" si="1"/>
        <v>项</v>
      </c>
    </row>
    <row r="47" s="177" customFormat="1" ht="36" customHeight="1" spans="1:7">
      <c r="A47" s="454">
        <v>2010499</v>
      </c>
      <c r="B47" s="313" t="s">
        <v>166</v>
      </c>
      <c r="C47" s="455">
        <v>265</v>
      </c>
      <c r="D47" s="455">
        <v>105</v>
      </c>
      <c r="E47" s="316">
        <f t="shared" si="2"/>
        <v>-0.604</v>
      </c>
      <c r="F47" s="160" t="str">
        <f t="shared" si="0"/>
        <v>是</v>
      </c>
      <c r="G47" s="177" t="str">
        <f t="shared" si="1"/>
        <v>项</v>
      </c>
    </row>
    <row r="48" s="177" customFormat="1" ht="36" customHeight="1" spans="1:7">
      <c r="A48" s="453">
        <v>20105</v>
      </c>
      <c r="B48" s="309" t="s">
        <v>167</v>
      </c>
      <c r="C48" s="319">
        <f>SUM(C49:C58)</f>
        <v>475</v>
      </c>
      <c r="D48" s="319">
        <f>SUM(D49:D58)</f>
        <v>401</v>
      </c>
      <c r="E48" s="316">
        <f t="shared" si="2"/>
        <v>-0.156</v>
      </c>
      <c r="F48" s="160" t="str">
        <f t="shared" si="0"/>
        <v>是</v>
      </c>
      <c r="G48" s="177" t="str">
        <f t="shared" si="1"/>
        <v>款</v>
      </c>
    </row>
    <row r="49" s="177" customFormat="1" ht="36" customHeight="1" spans="1:7">
      <c r="A49" s="454">
        <v>2010501</v>
      </c>
      <c r="B49" s="313" t="s">
        <v>137</v>
      </c>
      <c r="C49" s="455">
        <v>361</v>
      </c>
      <c r="D49" s="455">
        <v>341</v>
      </c>
      <c r="E49" s="316">
        <f t="shared" si="2"/>
        <v>-0.055</v>
      </c>
      <c r="F49" s="160" t="str">
        <f t="shared" si="0"/>
        <v>是</v>
      </c>
      <c r="G49" s="177" t="str">
        <f t="shared" si="1"/>
        <v>项</v>
      </c>
    </row>
    <row r="50" s="177" customFormat="1" ht="36" customHeight="1" spans="1:7">
      <c r="A50" s="454">
        <v>2010502</v>
      </c>
      <c r="B50" s="313" t="s">
        <v>138</v>
      </c>
      <c r="C50" s="455">
        <v>0</v>
      </c>
      <c r="D50" s="455">
        <v>0</v>
      </c>
      <c r="E50" s="316" t="str">
        <f t="shared" si="2"/>
        <v/>
      </c>
      <c r="F50" s="160" t="str">
        <f t="shared" si="0"/>
        <v>否</v>
      </c>
      <c r="G50" s="177" t="str">
        <f t="shared" si="1"/>
        <v>项</v>
      </c>
    </row>
    <row r="51" s="177" customFormat="1" ht="36" customHeight="1" spans="1:7">
      <c r="A51" s="454">
        <v>2010503</v>
      </c>
      <c r="B51" s="313" t="s">
        <v>139</v>
      </c>
      <c r="C51" s="455">
        <v>0</v>
      </c>
      <c r="D51" s="455">
        <v>0</v>
      </c>
      <c r="E51" s="316" t="str">
        <f t="shared" si="2"/>
        <v/>
      </c>
      <c r="F51" s="160" t="str">
        <f t="shared" si="0"/>
        <v>否</v>
      </c>
      <c r="G51" s="177" t="str">
        <f t="shared" si="1"/>
        <v>项</v>
      </c>
    </row>
    <row r="52" s="177" customFormat="1" ht="36" customHeight="1" spans="1:7">
      <c r="A52" s="454">
        <v>2010504</v>
      </c>
      <c r="B52" s="313" t="s">
        <v>168</v>
      </c>
      <c r="C52" s="455">
        <v>0</v>
      </c>
      <c r="D52" s="455">
        <v>0</v>
      </c>
      <c r="E52" s="316" t="str">
        <f t="shared" si="2"/>
        <v/>
      </c>
      <c r="F52" s="160" t="str">
        <f t="shared" si="0"/>
        <v>否</v>
      </c>
      <c r="G52" s="177" t="str">
        <f t="shared" si="1"/>
        <v>项</v>
      </c>
    </row>
    <row r="53" s="177" customFormat="1" ht="36" customHeight="1" spans="1:7">
      <c r="A53" s="454">
        <v>2010505</v>
      </c>
      <c r="B53" s="313" t="s">
        <v>169</v>
      </c>
      <c r="C53" s="455">
        <v>0</v>
      </c>
      <c r="D53" s="455">
        <v>0</v>
      </c>
      <c r="E53" s="316" t="str">
        <f t="shared" si="2"/>
        <v/>
      </c>
      <c r="F53" s="160" t="str">
        <f t="shared" si="0"/>
        <v>否</v>
      </c>
      <c r="G53" s="177" t="str">
        <f t="shared" si="1"/>
        <v>项</v>
      </c>
    </row>
    <row r="54" s="177" customFormat="1" ht="36" customHeight="1" spans="1:7">
      <c r="A54" s="454">
        <v>2010506</v>
      </c>
      <c r="B54" s="313" t="s">
        <v>170</v>
      </c>
      <c r="C54" s="455">
        <v>0</v>
      </c>
      <c r="D54" s="455">
        <v>0</v>
      </c>
      <c r="E54" s="316" t="str">
        <f t="shared" si="2"/>
        <v/>
      </c>
      <c r="F54" s="160" t="str">
        <f t="shared" si="0"/>
        <v>否</v>
      </c>
      <c r="G54" s="177" t="str">
        <f t="shared" si="1"/>
        <v>项</v>
      </c>
    </row>
    <row r="55" s="177" customFormat="1" ht="36" customHeight="1" spans="1:7">
      <c r="A55" s="454">
        <v>2010507</v>
      </c>
      <c r="B55" s="313" t="s">
        <v>171</v>
      </c>
      <c r="C55" s="455">
        <v>61</v>
      </c>
      <c r="D55" s="455">
        <v>10</v>
      </c>
      <c r="E55" s="316">
        <f t="shared" si="2"/>
        <v>-0.836</v>
      </c>
      <c r="F55" s="160" t="str">
        <f t="shared" si="0"/>
        <v>是</v>
      </c>
      <c r="G55" s="177" t="str">
        <f t="shared" si="1"/>
        <v>项</v>
      </c>
    </row>
    <row r="56" s="177" customFormat="1" ht="36" customHeight="1" spans="1:7">
      <c r="A56" s="454">
        <v>2010508</v>
      </c>
      <c r="B56" s="313" t="s">
        <v>172</v>
      </c>
      <c r="C56" s="455">
        <v>43</v>
      </c>
      <c r="D56" s="455">
        <v>40</v>
      </c>
      <c r="E56" s="316">
        <f t="shared" si="2"/>
        <v>-0.07</v>
      </c>
      <c r="F56" s="160" t="str">
        <f t="shared" si="0"/>
        <v>是</v>
      </c>
      <c r="G56" s="177" t="str">
        <f t="shared" si="1"/>
        <v>项</v>
      </c>
    </row>
    <row r="57" s="177" customFormat="1" ht="36" customHeight="1" spans="1:7">
      <c r="A57" s="454">
        <v>2010550</v>
      </c>
      <c r="B57" s="313" t="s">
        <v>146</v>
      </c>
      <c r="C57" s="455">
        <v>0</v>
      </c>
      <c r="D57" s="455">
        <v>0</v>
      </c>
      <c r="E57" s="316" t="str">
        <f t="shared" si="2"/>
        <v/>
      </c>
      <c r="F57" s="160" t="str">
        <f t="shared" si="0"/>
        <v>否</v>
      </c>
      <c r="G57" s="177" t="str">
        <f t="shared" si="1"/>
        <v>项</v>
      </c>
    </row>
    <row r="58" s="177" customFormat="1" ht="36" customHeight="1" spans="1:7">
      <c r="A58" s="454">
        <v>2010599</v>
      </c>
      <c r="B58" s="313" t="s">
        <v>173</v>
      </c>
      <c r="C58" s="455">
        <v>10</v>
      </c>
      <c r="D58" s="455">
        <v>10</v>
      </c>
      <c r="E58" s="316">
        <f t="shared" si="2"/>
        <v>0</v>
      </c>
      <c r="F58" s="160" t="str">
        <f t="shared" si="0"/>
        <v>是</v>
      </c>
      <c r="G58" s="177" t="str">
        <f t="shared" si="1"/>
        <v>项</v>
      </c>
    </row>
    <row r="59" s="177" customFormat="1" ht="36" customHeight="1" spans="1:7">
      <c r="A59" s="453">
        <v>20106</v>
      </c>
      <c r="B59" s="309" t="s">
        <v>174</v>
      </c>
      <c r="C59" s="319">
        <f>SUM(C60:C69)</f>
        <v>1600</v>
      </c>
      <c r="D59" s="319">
        <f>SUM(D60:D69)</f>
        <v>1375</v>
      </c>
      <c r="E59" s="316">
        <f t="shared" si="2"/>
        <v>-0.141</v>
      </c>
      <c r="F59" s="160" t="str">
        <f t="shared" si="0"/>
        <v>是</v>
      </c>
      <c r="G59" s="177" t="str">
        <f t="shared" si="1"/>
        <v>款</v>
      </c>
    </row>
    <row r="60" s="177" customFormat="1" ht="36" customHeight="1" spans="1:7">
      <c r="A60" s="454">
        <v>2010601</v>
      </c>
      <c r="B60" s="313" t="s">
        <v>137</v>
      </c>
      <c r="C60" s="455">
        <v>1055</v>
      </c>
      <c r="D60" s="455">
        <v>835</v>
      </c>
      <c r="E60" s="316">
        <f t="shared" si="2"/>
        <v>-0.209</v>
      </c>
      <c r="F60" s="160" t="str">
        <f t="shared" si="0"/>
        <v>是</v>
      </c>
      <c r="G60" s="177" t="str">
        <f t="shared" si="1"/>
        <v>项</v>
      </c>
    </row>
    <row r="61" s="177" customFormat="1" ht="36" customHeight="1" spans="1:7">
      <c r="A61" s="454">
        <v>2010602</v>
      </c>
      <c r="B61" s="313" t="s">
        <v>138</v>
      </c>
      <c r="C61" s="455">
        <v>0</v>
      </c>
      <c r="D61" s="455">
        <v>0</v>
      </c>
      <c r="E61" s="316" t="str">
        <f t="shared" si="2"/>
        <v/>
      </c>
      <c r="F61" s="160" t="str">
        <f t="shared" si="0"/>
        <v>否</v>
      </c>
      <c r="G61" s="177" t="str">
        <f t="shared" si="1"/>
        <v>项</v>
      </c>
    </row>
    <row r="62" s="177" customFormat="1" ht="36" customHeight="1" spans="1:7">
      <c r="A62" s="454">
        <v>2010603</v>
      </c>
      <c r="B62" s="313" t="s">
        <v>139</v>
      </c>
      <c r="C62" s="455">
        <v>0</v>
      </c>
      <c r="D62" s="455">
        <v>0</v>
      </c>
      <c r="E62" s="316" t="str">
        <f t="shared" si="2"/>
        <v/>
      </c>
      <c r="F62" s="160" t="str">
        <f t="shared" si="0"/>
        <v>否</v>
      </c>
      <c r="G62" s="177" t="str">
        <f t="shared" si="1"/>
        <v>项</v>
      </c>
    </row>
    <row r="63" s="177" customFormat="1" ht="36" customHeight="1" spans="1:7">
      <c r="A63" s="454">
        <v>2010604</v>
      </c>
      <c r="B63" s="313" t="s">
        <v>175</v>
      </c>
      <c r="C63" s="455">
        <v>0</v>
      </c>
      <c r="D63" s="455">
        <v>0</v>
      </c>
      <c r="E63" s="316" t="str">
        <f t="shared" si="2"/>
        <v/>
      </c>
      <c r="F63" s="160" t="str">
        <f t="shared" si="0"/>
        <v>否</v>
      </c>
      <c r="G63" s="177" t="str">
        <f t="shared" si="1"/>
        <v>项</v>
      </c>
    </row>
    <row r="64" s="177" customFormat="1" ht="36" customHeight="1" spans="1:7">
      <c r="A64" s="454">
        <v>2010605</v>
      </c>
      <c r="B64" s="313" t="s">
        <v>176</v>
      </c>
      <c r="C64" s="455">
        <v>0</v>
      </c>
      <c r="D64" s="455">
        <v>0</v>
      </c>
      <c r="E64" s="316" t="str">
        <f t="shared" si="2"/>
        <v/>
      </c>
      <c r="F64" s="160" t="str">
        <f t="shared" si="0"/>
        <v>否</v>
      </c>
      <c r="G64" s="177" t="str">
        <f t="shared" si="1"/>
        <v>项</v>
      </c>
    </row>
    <row r="65" s="177" customFormat="1" ht="36" customHeight="1" spans="1:7">
      <c r="A65" s="454">
        <v>2010606</v>
      </c>
      <c r="B65" s="313" t="s">
        <v>177</v>
      </c>
      <c r="C65" s="455">
        <v>0</v>
      </c>
      <c r="D65" s="455">
        <v>0</v>
      </c>
      <c r="E65" s="316" t="str">
        <f t="shared" si="2"/>
        <v/>
      </c>
      <c r="F65" s="160" t="str">
        <f t="shared" si="0"/>
        <v>否</v>
      </c>
      <c r="G65" s="177" t="str">
        <f t="shared" si="1"/>
        <v>项</v>
      </c>
    </row>
    <row r="66" s="177" customFormat="1" ht="36" customHeight="1" spans="1:7">
      <c r="A66" s="454">
        <v>2010607</v>
      </c>
      <c r="B66" s="313" t="s">
        <v>178</v>
      </c>
      <c r="C66" s="455">
        <v>150</v>
      </c>
      <c r="D66" s="455">
        <v>150</v>
      </c>
      <c r="E66" s="316">
        <f t="shared" si="2"/>
        <v>0</v>
      </c>
      <c r="F66" s="160" t="str">
        <f t="shared" si="0"/>
        <v>是</v>
      </c>
      <c r="G66" s="177" t="str">
        <f t="shared" si="1"/>
        <v>项</v>
      </c>
    </row>
    <row r="67" s="177" customFormat="1" ht="36" customHeight="1" spans="1:7">
      <c r="A67" s="454">
        <v>2010608</v>
      </c>
      <c r="B67" s="313" t="s">
        <v>179</v>
      </c>
      <c r="C67" s="455">
        <v>0</v>
      </c>
      <c r="D67" s="455">
        <v>0</v>
      </c>
      <c r="E67" s="316" t="str">
        <f t="shared" si="2"/>
        <v/>
      </c>
      <c r="F67" s="160" t="str">
        <f t="shared" si="0"/>
        <v>否</v>
      </c>
      <c r="G67" s="177" t="str">
        <f t="shared" si="1"/>
        <v>项</v>
      </c>
    </row>
    <row r="68" s="177" customFormat="1" ht="36" customHeight="1" spans="1:7">
      <c r="A68" s="454">
        <v>2010650</v>
      </c>
      <c r="B68" s="313" t="s">
        <v>146</v>
      </c>
      <c r="C68" s="455">
        <v>0</v>
      </c>
      <c r="D68" s="455">
        <v>339</v>
      </c>
      <c r="E68" s="316" t="str">
        <f t="shared" si="2"/>
        <v/>
      </c>
      <c r="F68" s="160" t="str">
        <f t="shared" ref="F68:F131" si="3">IF(LEN(A68)=3,"是",IF(B68&lt;&gt;"",IF(SUM(C68:D68)&lt;&gt;0,"是","否"),"是"))</f>
        <v>是</v>
      </c>
      <c r="G68" s="177" t="str">
        <f t="shared" ref="G68:G131" si="4">IF(LEN(A68)=3,"类",IF(LEN(A68)=5,"款","项"))</f>
        <v>项</v>
      </c>
    </row>
    <row r="69" s="177" customFormat="1" ht="36" customHeight="1" spans="1:7">
      <c r="A69" s="454">
        <v>2010699</v>
      </c>
      <c r="B69" s="313" t="s">
        <v>180</v>
      </c>
      <c r="C69" s="455">
        <v>395</v>
      </c>
      <c r="D69" s="455">
        <v>51</v>
      </c>
      <c r="E69" s="316">
        <f t="shared" ref="E69:E132" si="5">IF(C69&gt;0,D69/C69-1,IF(C69&lt;0,-(D69/C69-1),""))</f>
        <v>-0.871</v>
      </c>
      <c r="F69" s="160" t="str">
        <f t="shared" si="3"/>
        <v>是</v>
      </c>
      <c r="G69" s="177" t="str">
        <f t="shared" si="4"/>
        <v>项</v>
      </c>
    </row>
    <row r="70" s="177" customFormat="1" ht="36" customHeight="1" spans="1:7">
      <c r="A70" s="453">
        <v>20107</v>
      </c>
      <c r="B70" s="309" t="s">
        <v>181</v>
      </c>
      <c r="C70" s="319">
        <f>SUM(C71:C82)</f>
        <v>0</v>
      </c>
      <c r="D70" s="319">
        <f>SUM(D71:D82)</f>
        <v>0</v>
      </c>
      <c r="E70" s="316" t="str">
        <f t="shared" si="5"/>
        <v/>
      </c>
      <c r="F70" s="160" t="str">
        <f t="shared" si="3"/>
        <v>否</v>
      </c>
      <c r="G70" s="177" t="str">
        <f t="shared" si="4"/>
        <v>款</v>
      </c>
    </row>
    <row r="71" s="177" customFormat="1" ht="36" customHeight="1" spans="1:7">
      <c r="A71" s="454">
        <v>2010701</v>
      </c>
      <c r="B71" s="313" t="s">
        <v>137</v>
      </c>
      <c r="C71" s="455">
        <v>0</v>
      </c>
      <c r="D71" s="455">
        <v>0</v>
      </c>
      <c r="E71" s="316" t="str">
        <f t="shared" si="5"/>
        <v/>
      </c>
      <c r="F71" s="160" t="str">
        <f t="shared" si="3"/>
        <v>否</v>
      </c>
      <c r="G71" s="177" t="str">
        <f t="shared" si="4"/>
        <v>项</v>
      </c>
    </row>
    <row r="72" s="177" customFormat="1" ht="36" customHeight="1" spans="1:7">
      <c r="A72" s="454">
        <v>2010702</v>
      </c>
      <c r="B72" s="313" t="s">
        <v>138</v>
      </c>
      <c r="C72" s="455">
        <v>0</v>
      </c>
      <c r="D72" s="455">
        <v>0</v>
      </c>
      <c r="E72" s="316" t="str">
        <f t="shared" si="5"/>
        <v/>
      </c>
      <c r="F72" s="160" t="str">
        <f t="shared" si="3"/>
        <v>否</v>
      </c>
      <c r="G72" s="177" t="str">
        <f t="shared" si="4"/>
        <v>项</v>
      </c>
    </row>
    <row r="73" s="177" customFormat="1" ht="36" customHeight="1" spans="1:7">
      <c r="A73" s="454">
        <v>2010703</v>
      </c>
      <c r="B73" s="313" t="s">
        <v>139</v>
      </c>
      <c r="C73" s="455">
        <v>0</v>
      </c>
      <c r="D73" s="455">
        <v>0</v>
      </c>
      <c r="E73" s="316" t="str">
        <f t="shared" si="5"/>
        <v/>
      </c>
      <c r="F73" s="160" t="str">
        <f t="shared" si="3"/>
        <v>否</v>
      </c>
      <c r="G73" s="177" t="str">
        <f t="shared" si="4"/>
        <v>项</v>
      </c>
    </row>
    <row r="74" s="177" customFormat="1" ht="36" customHeight="1" spans="1:7">
      <c r="A74" s="454">
        <v>2010704</v>
      </c>
      <c r="B74" s="313" t="s">
        <v>182</v>
      </c>
      <c r="C74" s="455"/>
      <c r="D74" s="455"/>
      <c r="E74" s="316" t="str">
        <f t="shared" si="5"/>
        <v/>
      </c>
      <c r="F74" s="160" t="str">
        <f t="shared" si="3"/>
        <v>否</v>
      </c>
      <c r="G74" s="177" t="str">
        <f t="shared" si="4"/>
        <v>项</v>
      </c>
    </row>
    <row r="75" s="177" customFormat="1" ht="36" customHeight="1" spans="1:7">
      <c r="A75" s="454">
        <v>2010705</v>
      </c>
      <c r="B75" s="313" t="s">
        <v>183</v>
      </c>
      <c r="C75" s="455"/>
      <c r="D75" s="455"/>
      <c r="E75" s="316" t="str">
        <f t="shared" si="5"/>
        <v/>
      </c>
      <c r="F75" s="160" t="str">
        <f t="shared" si="3"/>
        <v>否</v>
      </c>
      <c r="G75" s="177" t="str">
        <f t="shared" si="4"/>
        <v>项</v>
      </c>
    </row>
    <row r="76" s="177" customFormat="1" ht="36" customHeight="1" spans="1:7">
      <c r="A76" s="454">
        <v>2010706</v>
      </c>
      <c r="B76" s="313" t="s">
        <v>184</v>
      </c>
      <c r="C76" s="455"/>
      <c r="D76" s="455"/>
      <c r="E76" s="316" t="str">
        <f t="shared" si="5"/>
        <v/>
      </c>
      <c r="F76" s="160" t="str">
        <f t="shared" si="3"/>
        <v>否</v>
      </c>
      <c r="G76" s="177" t="str">
        <f t="shared" si="4"/>
        <v>项</v>
      </c>
    </row>
    <row r="77" s="177" customFormat="1" ht="36" customHeight="1" spans="1:7">
      <c r="A77" s="454">
        <v>2010707</v>
      </c>
      <c r="B77" s="313" t="s">
        <v>185</v>
      </c>
      <c r="C77" s="455"/>
      <c r="D77" s="455"/>
      <c r="E77" s="316" t="str">
        <f t="shared" si="5"/>
        <v/>
      </c>
      <c r="F77" s="160" t="str">
        <f t="shared" si="3"/>
        <v>否</v>
      </c>
      <c r="G77" s="177" t="str">
        <f t="shared" si="4"/>
        <v>项</v>
      </c>
    </row>
    <row r="78" s="177" customFormat="1" ht="36" customHeight="1" spans="1:7">
      <c r="A78" s="454">
        <v>2010708</v>
      </c>
      <c r="B78" s="313" t="s">
        <v>186</v>
      </c>
      <c r="C78" s="455"/>
      <c r="D78" s="455"/>
      <c r="E78" s="316" t="str">
        <f t="shared" si="5"/>
        <v/>
      </c>
      <c r="F78" s="160" t="str">
        <f t="shared" si="3"/>
        <v>否</v>
      </c>
      <c r="G78" s="177" t="str">
        <f t="shared" si="4"/>
        <v>项</v>
      </c>
    </row>
    <row r="79" s="177" customFormat="1" ht="36" customHeight="1" spans="1:7">
      <c r="A79" s="454">
        <v>2010709</v>
      </c>
      <c r="B79" s="313" t="s">
        <v>178</v>
      </c>
      <c r="C79" s="455">
        <v>0</v>
      </c>
      <c r="D79" s="455">
        <v>0</v>
      </c>
      <c r="E79" s="316" t="str">
        <f t="shared" si="5"/>
        <v/>
      </c>
      <c r="F79" s="160" t="str">
        <f t="shared" si="3"/>
        <v>否</v>
      </c>
      <c r="G79" s="177" t="str">
        <f t="shared" si="4"/>
        <v>项</v>
      </c>
    </row>
    <row r="80" s="177" customFormat="1" ht="36" customHeight="1" spans="1:7">
      <c r="A80" s="461">
        <v>2010710</v>
      </c>
      <c r="B80" s="313" t="s">
        <v>187</v>
      </c>
      <c r="C80" s="455">
        <v>0</v>
      </c>
      <c r="D80" s="455">
        <v>0</v>
      </c>
      <c r="E80" s="316" t="str">
        <f t="shared" si="5"/>
        <v/>
      </c>
      <c r="F80" s="160" t="str">
        <f t="shared" si="3"/>
        <v>否</v>
      </c>
      <c r="G80" s="177" t="str">
        <f t="shared" si="4"/>
        <v>项</v>
      </c>
    </row>
    <row r="81" s="177" customFormat="1" ht="36" customHeight="1" spans="1:7">
      <c r="A81" s="454">
        <v>2010750</v>
      </c>
      <c r="B81" s="313" t="s">
        <v>146</v>
      </c>
      <c r="C81" s="455">
        <v>0</v>
      </c>
      <c r="D81" s="455">
        <v>0</v>
      </c>
      <c r="E81" s="316" t="str">
        <f t="shared" si="5"/>
        <v/>
      </c>
      <c r="F81" s="160" t="str">
        <f t="shared" si="3"/>
        <v>否</v>
      </c>
      <c r="G81" s="177" t="str">
        <f t="shared" si="4"/>
        <v>项</v>
      </c>
    </row>
    <row r="82" s="177" customFormat="1" ht="36" customHeight="1" spans="1:7">
      <c r="A82" s="454">
        <v>2010799</v>
      </c>
      <c r="B82" s="313" t="s">
        <v>188</v>
      </c>
      <c r="C82" s="455">
        <v>0</v>
      </c>
      <c r="D82" s="455">
        <v>0</v>
      </c>
      <c r="E82" s="316" t="str">
        <f t="shared" si="5"/>
        <v/>
      </c>
      <c r="F82" s="160" t="str">
        <f t="shared" si="3"/>
        <v>否</v>
      </c>
      <c r="G82" s="177" t="str">
        <f t="shared" si="4"/>
        <v>项</v>
      </c>
    </row>
    <row r="83" s="177" customFormat="1" ht="36" customHeight="1" spans="1:7">
      <c r="A83" s="453">
        <v>20108</v>
      </c>
      <c r="B83" s="309" t="s">
        <v>189</v>
      </c>
      <c r="C83" s="319">
        <f>SUM(C84:C91)</f>
        <v>37</v>
      </c>
      <c r="D83" s="319">
        <f>SUM(D84:D91)</f>
        <v>33</v>
      </c>
      <c r="E83" s="316">
        <f t="shared" si="5"/>
        <v>-0.108</v>
      </c>
      <c r="F83" s="160" t="str">
        <f t="shared" si="3"/>
        <v>是</v>
      </c>
      <c r="G83" s="177" t="str">
        <f t="shared" si="4"/>
        <v>款</v>
      </c>
    </row>
    <row r="84" s="177" customFormat="1" ht="36" customHeight="1" spans="1:7">
      <c r="A84" s="454">
        <v>2010801</v>
      </c>
      <c r="B84" s="313" t="s">
        <v>137</v>
      </c>
      <c r="C84" s="455">
        <v>32</v>
      </c>
      <c r="D84" s="455">
        <v>28</v>
      </c>
      <c r="E84" s="316">
        <f t="shared" si="5"/>
        <v>-0.125</v>
      </c>
      <c r="F84" s="160" t="str">
        <f t="shared" si="3"/>
        <v>是</v>
      </c>
      <c r="G84" s="177" t="str">
        <f t="shared" si="4"/>
        <v>项</v>
      </c>
    </row>
    <row r="85" s="177" customFormat="1" ht="36" customHeight="1" spans="1:7">
      <c r="A85" s="454">
        <v>2010802</v>
      </c>
      <c r="B85" s="313" t="s">
        <v>138</v>
      </c>
      <c r="C85" s="455">
        <v>0</v>
      </c>
      <c r="D85" s="455">
        <v>0</v>
      </c>
      <c r="E85" s="316" t="str">
        <f t="shared" si="5"/>
        <v/>
      </c>
      <c r="F85" s="160" t="str">
        <f t="shared" si="3"/>
        <v>否</v>
      </c>
      <c r="G85" s="177" t="str">
        <f t="shared" si="4"/>
        <v>项</v>
      </c>
    </row>
    <row r="86" s="177" customFormat="1" ht="36" customHeight="1" spans="1:7">
      <c r="A86" s="454">
        <v>2010803</v>
      </c>
      <c r="B86" s="313" t="s">
        <v>139</v>
      </c>
      <c r="C86" s="455">
        <v>0</v>
      </c>
      <c r="D86" s="455">
        <v>0</v>
      </c>
      <c r="E86" s="316" t="str">
        <f t="shared" si="5"/>
        <v/>
      </c>
      <c r="F86" s="160" t="str">
        <f t="shared" si="3"/>
        <v>否</v>
      </c>
      <c r="G86" s="177" t="str">
        <f t="shared" si="4"/>
        <v>项</v>
      </c>
    </row>
    <row r="87" s="177" customFormat="1" ht="36" customHeight="1" spans="1:7">
      <c r="A87" s="454">
        <v>2010804</v>
      </c>
      <c r="B87" s="313" t="s">
        <v>190</v>
      </c>
      <c r="C87" s="455">
        <v>0</v>
      </c>
      <c r="D87" s="455">
        <v>0</v>
      </c>
      <c r="E87" s="316" t="str">
        <f t="shared" si="5"/>
        <v/>
      </c>
      <c r="F87" s="160" t="str">
        <f t="shared" si="3"/>
        <v>否</v>
      </c>
      <c r="G87" s="177" t="str">
        <f t="shared" si="4"/>
        <v>项</v>
      </c>
    </row>
    <row r="88" s="177" customFormat="1" ht="36" customHeight="1" spans="1:7">
      <c r="A88" s="454">
        <v>2010805</v>
      </c>
      <c r="B88" s="313" t="s">
        <v>191</v>
      </c>
      <c r="C88" s="455">
        <v>0</v>
      </c>
      <c r="D88" s="455">
        <v>0</v>
      </c>
      <c r="E88" s="316" t="str">
        <f t="shared" si="5"/>
        <v/>
      </c>
      <c r="F88" s="160" t="str">
        <f t="shared" si="3"/>
        <v>否</v>
      </c>
      <c r="G88" s="177" t="str">
        <f t="shared" si="4"/>
        <v>项</v>
      </c>
    </row>
    <row r="89" s="177" customFormat="1" ht="36" customHeight="1" spans="1:7">
      <c r="A89" s="454">
        <v>2010806</v>
      </c>
      <c r="B89" s="313" t="s">
        <v>178</v>
      </c>
      <c r="C89" s="455">
        <v>0</v>
      </c>
      <c r="D89" s="455">
        <v>0</v>
      </c>
      <c r="E89" s="316" t="str">
        <f t="shared" si="5"/>
        <v/>
      </c>
      <c r="F89" s="160" t="str">
        <f t="shared" si="3"/>
        <v>否</v>
      </c>
      <c r="G89" s="177" t="str">
        <f t="shared" si="4"/>
        <v>项</v>
      </c>
    </row>
    <row r="90" s="177" customFormat="1" ht="36" customHeight="1" spans="1:7">
      <c r="A90" s="454">
        <v>2010850</v>
      </c>
      <c r="B90" s="313" t="s">
        <v>146</v>
      </c>
      <c r="C90" s="455">
        <v>0</v>
      </c>
      <c r="D90" s="455">
        <v>0</v>
      </c>
      <c r="E90" s="316" t="str">
        <f t="shared" si="5"/>
        <v/>
      </c>
      <c r="F90" s="160" t="str">
        <f t="shared" si="3"/>
        <v>否</v>
      </c>
      <c r="G90" s="177" t="str">
        <f t="shared" si="4"/>
        <v>项</v>
      </c>
    </row>
    <row r="91" s="177" customFormat="1" ht="36" customHeight="1" spans="1:7">
      <c r="A91" s="454">
        <v>2010899</v>
      </c>
      <c r="B91" s="313" t="s">
        <v>192</v>
      </c>
      <c r="C91" s="455">
        <v>5</v>
      </c>
      <c r="D91" s="455">
        <v>5</v>
      </c>
      <c r="E91" s="316">
        <f t="shared" si="5"/>
        <v>0</v>
      </c>
      <c r="F91" s="160" t="str">
        <f t="shared" si="3"/>
        <v>是</v>
      </c>
      <c r="G91" s="177" t="str">
        <f t="shared" si="4"/>
        <v>项</v>
      </c>
    </row>
    <row r="92" s="177" customFormat="1" ht="36" customHeight="1" spans="1:7">
      <c r="A92" s="453">
        <v>20109</v>
      </c>
      <c r="B92" s="309" t="s">
        <v>193</v>
      </c>
      <c r="C92" s="319">
        <f>SUM(C93:C104)</f>
        <v>0</v>
      </c>
      <c r="D92" s="319">
        <f>SUM(D93:D104)</f>
        <v>0</v>
      </c>
      <c r="E92" s="316" t="str">
        <f t="shared" si="5"/>
        <v/>
      </c>
      <c r="F92" s="160" t="str">
        <f t="shared" si="3"/>
        <v>否</v>
      </c>
      <c r="G92" s="177" t="str">
        <f t="shared" si="4"/>
        <v>款</v>
      </c>
    </row>
    <row r="93" s="177" customFormat="1" ht="36" customHeight="1" spans="1:7">
      <c r="A93" s="454">
        <v>2010901</v>
      </c>
      <c r="B93" s="313" t="s">
        <v>137</v>
      </c>
      <c r="C93" s="455">
        <v>0</v>
      </c>
      <c r="D93" s="455">
        <v>0</v>
      </c>
      <c r="E93" s="316" t="str">
        <f t="shared" si="5"/>
        <v/>
      </c>
      <c r="F93" s="160" t="str">
        <f t="shared" si="3"/>
        <v>否</v>
      </c>
      <c r="G93" s="177" t="str">
        <f t="shared" si="4"/>
        <v>项</v>
      </c>
    </row>
    <row r="94" s="177" customFormat="1" ht="36" customHeight="1" spans="1:7">
      <c r="A94" s="454">
        <v>2010902</v>
      </c>
      <c r="B94" s="313" t="s">
        <v>138</v>
      </c>
      <c r="C94" s="455">
        <v>0</v>
      </c>
      <c r="D94" s="455">
        <v>0</v>
      </c>
      <c r="E94" s="316" t="str">
        <f t="shared" si="5"/>
        <v/>
      </c>
      <c r="F94" s="160" t="str">
        <f t="shared" si="3"/>
        <v>否</v>
      </c>
      <c r="G94" s="177" t="str">
        <f t="shared" si="4"/>
        <v>项</v>
      </c>
    </row>
    <row r="95" s="177" customFormat="1" ht="36" customHeight="1" spans="1:7">
      <c r="A95" s="454">
        <v>2010903</v>
      </c>
      <c r="B95" s="313" t="s">
        <v>139</v>
      </c>
      <c r="C95" s="455">
        <v>0</v>
      </c>
      <c r="D95" s="455">
        <v>0</v>
      </c>
      <c r="E95" s="316" t="str">
        <f t="shared" si="5"/>
        <v/>
      </c>
      <c r="F95" s="160" t="str">
        <f t="shared" si="3"/>
        <v>否</v>
      </c>
      <c r="G95" s="177" t="str">
        <f t="shared" si="4"/>
        <v>项</v>
      </c>
    </row>
    <row r="96" s="177" customFormat="1" ht="36" customHeight="1" spans="1:7">
      <c r="A96" s="454">
        <v>2010905</v>
      </c>
      <c r="B96" s="313" t="s">
        <v>194</v>
      </c>
      <c r="C96" s="455">
        <v>0</v>
      </c>
      <c r="D96" s="455">
        <v>0</v>
      </c>
      <c r="E96" s="316" t="str">
        <f t="shared" si="5"/>
        <v/>
      </c>
      <c r="F96" s="160" t="str">
        <f t="shared" si="3"/>
        <v>否</v>
      </c>
      <c r="G96" s="177" t="str">
        <f t="shared" si="4"/>
        <v>项</v>
      </c>
    </row>
    <row r="97" s="177" customFormat="1" ht="36" customHeight="1" spans="1:7">
      <c r="A97" s="454">
        <v>2010907</v>
      </c>
      <c r="B97" s="313" t="s">
        <v>195</v>
      </c>
      <c r="C97" s="455">
        <v>0</v>
      </c>
      <c r="D97" s="455">
        <v>0</v>
      </c>
      <c r="E97" s="316" t="str">
        <f t="shared" si="5"/>
        <v/>
      </c>
      <c r="F97" s="160" t="str">
        <f t="shared" si="3"/>
        <v>否</v>
      </c>
      <c r="G97" s="177" t="str">
        <f t="shared" si="4"/>
        <v>项</v>
      </c>
    </row>
    <row r="98" s="177" customFormat="1" ht="36" customHeight="1" spans="1:7">
      <c r="A98" s="454">
        <v>2010908</v>
      </c>
      <c r="B98" s="313" t="s">
        <v>178</v>
      </c>
      <c r="C98" s="455">
        <v>0</v>
      </c>
      <c r="D98" s="455">
        <v>0</v>
      </c>
      <c r="E98" s="316" t="str">
        <f t="shared" si="5"/>
        <v/>
      </c>
      <c r="F98" s="160" t="str">
        <f t="shared" si="3"/>
        <v>否</v>
      </c>
      <c r="G98" s="177" t="str">
        <f t="shared" si="4"/>
        <v>项</v>
      </c>
    </row>
    <row r="99" s="177" customFormat="1" ht="36" customHeight="1" spans="1:7">
      <c r="A99" s="454">
        <v>2010909</v>
      </c>
      <c r="B99" s="313" t="s">
        <v>196</v>
      </c>
      <c r="C99" s="455">
        <v>0</v>
      </c>
      <c r="D99" s="455">
        <v>0</v>
      </c>
      <c r="E99" s="316" t="str">
        <f t="shared" si="5"/>
        <v/>
      </c>
      <c r="F99" s="160" t="str">
        <f t="shared" si="3"/>
        <v>否</v>
      </c>
      <c r="G99" s="177" t="str">
        <f t="shared" si="4"/>
        <v>项</v>
      </c>
    </row>
    <row r="100" s="177" customFormat="1" ht="36" customHeight="1" spans="1:7">
      <c r="A100" s="454">
        <v>2010910</v>
      </c>
      <c r="B100" s="313" t="s">
        <v>197</v>
      </c>
      <c r="C100" s="455">
        <v>0</v>
      </c>
      <c r="D100" s="455">
        <v>0</v>
      </c>
      <c r="E100" s="316" t="str">
        <f t="shared" si="5"/>
        <v/>
      </c>
      <c r="F100" s="160" t="str">
        <f t="shared" si="3"/>
        <v>否</v>
      </c>
      <c r="G100" s="177" t="str">
        <f t="shared" si="4"/>
        <v>项</v>
      </c>
    </row>
    <row r="101" s="177" customFormat="1" ht="36" customHeight="1" spans="1:7">
      <c r="A101" s="454">
        <v>2010911</v>
      </c>
      <c r="B101" s="313" t="s">
        <v>198</v>
      </c>
      <c r="C101" s="455">
        <v>0</v>
      </c>
      <c r="D101" s="455">
        <v>0</v>
      </c>
      <c r="E101" s="316" t="str">
        <f t="shared" si="5"/>
        <v/>
      </c>
      <c r="F101" s="160" t="str">
        <f t="shared" si="3"/>
        <v>否</v>
      </c>
      <c r="G101" s="177" t="str">
        <f t="shared" si="4"/>
        <v>项</v>
      </c>
    </row>
    <row r="102" s="177" customFormat="1" ht="36" customHeight="1" spans="1:7">
      <c r="A102" s="454">
        <v>2010912</v>
      </c>
      <c r="B102" s="313" t="s">
        <v>199</v>
      </c>
      <c r="C102" s="455">
        <v>0</v>
      </c>
      <c r="D102" s="455">
        <v>0</v>
      </c>
      <c r="E102" s="316" t="str">
        <f t="shared" si="5"/>
        <v/>
      </c>
      <c r="F102" s="160" t="str">
        <f t="shared" si="3"/>
        <v>否</v>
      </c>
      <c r="G102" s="177" t="str">
        <f t="shared" si="4"/>
        <v>项</v>
      </c>
    </row>
    <row r="103" s="177" customFormat="1" ht="36" customHeight="1" spans="1:7">
      <c r="A103" s="454">
        <v>2010950</v>
      </c>
      <c r="B103" s="313" t="s">
        <v>146</v>
      </c>
      <c r="C103" s="455">
        <v>0</v>
      </c>
      <c r="D103" s="455">
        <v>0</v>
      </c>
      <c r="E103" s="316" t="str">
        <f t="shared" si="5"/>
        <v/>
      </c>
      <c r="F103" s="160" t="str">
        <f t="shared" si="3"/>
        <v>否</v>
      </c>
      <c r="G103" s="177" t="str">
        <f t="shared" si="4"/>
        <v>项</v>
      </c>
    </row>
    <row r="104" s="177" customFormat="1" ht="36" customHeight="1" spans="1:7">
      <c r="A104" s="454">
        <v>2010999</v>
      </c>
      <c r="B104" s="313" t="s">
        <v>200</v>
      </c>
      <c r="C104" s="455">
        <v>0</v>
      </c>
      <c r="D104" s="455">
        <v>0</v>
      </c>
      <c r="E104" s="316" t="str">
        <f t="shared" si="5"/>
        <v/>
      </c>
      <c r="F104" s="160" t="str">
        <f t="shared" si="3"/>
        <v>否</v>
      </c>
      <c r="G104" s="177" t="str">
        <f t="shared" si="4"/>
        <v>项</v>
      </c>
    </row>
    <row r="105" s="177" customFormat="1" ht="36" customHeight="1" spans="1:7">
      <c r="A105" s="453">
        <v>20110</v>
      </c>
      <c r="B105" s="309" t="s">
        <v>201</v>
      </c>
      <c r="C105" s="319">
        <f>SUM(C106:C114)</f>
        <v>0</v>
      </c>
      <c r="D105" s="319">
        <f>SUM(D106:D114)</f>
        <v>0</v>
      </c>
      <c r="E105" s="316" t="str">
        <f t="shared" si="5"/>
        <v/>
      </c>
      <c r="F105" s="160" t="str">
        <f t="shared" si="3"/>
        <v>否</v>
      </c>
      <c r="G105" s="177" t="str">
        <f t="shared" si="4"/>
        <v>款</v>
      </c>
    </row>
    <row r="106" s="177" customFormat="1" ht="36" customHeight="1" spans="1:7">
      <c r="A106" s="454">
        <v>2011001</v>
      </c>
      <c r="B106" s="313" t="s">
        <v>137</v>
      </c>
      <c r="C106" s="455"/>
      <c r="D106" s="455"/>
      <c r="E106" s="316" t="str">
        <f t="shared" si="5"/>
        <v/>
      </c>
      <c r="F106" s="160" t="str">
        <f t="shared" si="3"/>
        <v>否</v>
      </c>
      <c r="G106" s="177" t="str">
        <f t="shared" si="4"/>
        <v>项</v>
      </c>
    </row>
    <row r="107" s="177" customFormat="1" ht="36" customHeight="1" spans="1:7">
      <c r="A107" s="454">
        <v>2011002</v>
      </c>
      <c r="B107" s="313" t="s">
        <v>138</v>
      </c>
      <c r="C107" s="455"/>
      <c r="D107" s="455"/>
      <c r="E107" s="316" t="str">
        <f t="shared" si="5"/>
        <v/>
      </c>
      <c r="F107" s="160" t="str">
        <f t="shared" si="3"/>
        <v>否</v>
      </c>
      <c r="G107" s="177" t="str">
        <f t="shared" si="4"/>
        <v>项</v>
      </c>
    </row>
    <row r="108" s="177" customFormat="1" ht="36" customHeight="1" spans="1:7">
      <c r="A108" s="454">
        <v>2011003</v>
      </c>
      <c r="B108" s="313" t="s">
        <v>139</v>
      </c>
      <c r="C108" s="455"/>
      <c r="D108" s="455"/>
      <c r="E108" s="316" t="str">
        <f t="shared" si="5"/>
        <v/>
      </c>
      <c r="F108" s="160" t="str">
        <f t="shared" si="3"/>
        <v>否</v>
      </c>
      <c r="G108" s="177" t="str">
        <f t="shared" si="4"/>
        <v>项</v>
      </c>
    </row>
    <row r="109" s="177" customFormat="1" ht="36" customHeight="1" spans="1:7">
      <c r="A109" s="454">
        <v>2011004</v>
      </c>
      <c r="B109" s="313" t="s">
        <v>202</v>
      </c>
      <c r="C109" s="455"/>
      <c r="D109" s="455"/>
      <c r="E109" s="316" t="str">
        <f t="shared" si="5"/>
        <v/>
      </c>
      <c r="F109" s="160" t="str">
        <f t="shared" si="3"/>
        <v>否</v>
      </c>
      <c r="G109" s="177" t="str">
        <f t="shared" si="4"/>
        <v>项</v>
      </c>
    </row>
    <row r="110" s="177" customFormat="1" ht="36" customHeight="1" spans="1:7">
      <c r="A110" s="454">
        <v>2011005</v>
      </c>
      <c r="B110" s="313" t="s">
        <v>203</v>
      </c>
      <c r="C110" s="455"/>
      <c r="D110" s="455"/>
      <c r="E110" s="316" t="str">
        <f t="shared" si="5"/>
        <v/>
      </c>
      <c r="F110" s="160" t="str">
        <f t="shared" si="3"/>
        <v>否</v>
      </c>
      <c r="G110" s="177" t="str">
        <f t="shared" si="4"/>
        <v>项</v>
      </c>
    </row>
    <row r="111" s="177" customFormat="1" ht="36" customHeight="1" spans="1:7">
      <c r="A111" s="454">
        <v>2011007</v>
      </c>
      <c r="B111" s="313" t="s">
        <v>204</v>
      </c>
      <c r="C111" s="455"/>
      <c r="D111" s="455"/>
      <c r="E111" s="316" t="str">
        <f t="shared" si="5"/>
        <v/>
      </c>
      <c r="F111" s="160" t="str">
        <f t="shared" si="3"/>
        <v>否</v>
      </c>
      <c r="G111" s="177" t="str">
        <f t="shared" si="4"/>
        <v>项</v>
      </c>
    </row>
    <row r="112" s="177" customFormat="1" ht="36" customHeight="1" spans="1:7">
      <c r="A112" s="454">
        <v>2011008</v>
      </c>
      <c r="B112" s="313" t="s">
        <v>205</v>
      </c>
      <c r="C112" s="455"/>
      <c r="D112" s="455"/>
      <c r="E112" s="316" t="str">
        <f t="shared" si="5"/>
        <v/>
      </c>
      <c r="F112" s="160" t="str">
        <f t="shared" si="3"/>
        <v>否</v>
      </c>
      <c r="G112" s="177" t="str">
        <f t="shared" si="4"/>
        <v>项</v>
      </c>
    </row>
    <row r="113" s="177" customFormat="1" ht="36" customHeight="1" spans="1:7">
      <c r="A113" s="454">
        <v>2011050</v>
      </c>
      <c r="B113" s="313" t="s">
        <v>146</v>
      </c>
      <c r="C113" s="455"/>
      <c r="D113" s="455"/>
      <c r="E113" s="316" t="str">
        <f t="shared" si="5"/>
        <v/>
      </c>
      <c r="F113" s="160" t="str">
        <f t="shared" si="3"/>
        <v>否</v>
      </c>
      <c r="G113" s="177" t="str">
        <f t="shared" si="4"/>
        <v>项</v>
      </c>
    </row>
    <row r="114" s="177" customFormat="1" ht="36" customHeight="1" spans="1:7">
      <c r="A114" s="454">
        <v>2011099</v>
      </c>
      <c r="B114" s="313" t="s">
        <v>206</v>
      </c>
      <c r="C114" s="455"/>
      <c r="D114" s="455"/>
      <c r="E114" s="316" t="str">
        <f t="shared" si="5"/>
        <v/>
      </c>
      <c r="F114" s="160" t="str">
        <f t="shared" si="3"/>
        <v>否</v>
      </c>
      <c r="G114" s="177" t="str">
        <f t="shared" si="4"/>
        <v>项</v>
      </c>
    </row>
    <row r="115" s="177" customFormat="1" ht="36" customHeight="1" spans="1:7">
      <c r="A115" s="453">
        <v>20111</v>
      </c>
      <c r="B115" s="309" t="s">
        <v>207</v>
      </c>
      <c r="C115" s="319">
        <f>SUM(C116:C123)</f>
        <v>2269</v>
      </c>
      <c r="D115" s="319">
        <f>SUM(D116:D123)</f>
        <v>2565</v>
      </c>
      <c r="E115" s="316">
        <f t="shared" si="5"/>
        <v>0.13</v>
      </c>
      <c r="F115" s="160" t="str">
        <f t="shared" si="3"/>
        <v>是</v>
      </c>
      <c r="G115" s="177" t="str">
        <f t="shared" si="4"/>
        <v>款</v>
      </c>
    </row>
    <row r="116" s="177" customFormat="1" ht="36" customHeight="1" spans="1:7">
      <c r="A116" s="454">
        <v>2011101</v>
      </c>
      <c r="B116" s="313" t="s">
        <v>137</v>
      </c>
      <c r="C116" s="455">
        <v>1478</v>
      </c>
      <c r="D116" s="455">
        <v>1870</v>
      </c>
      <c r="E116" s="316">
        <f t="shared" si="5"/>
        <v>0.265</v>
      </c>
      <c r="F116" s="160" t="str">
        <f t="shared" si="3"/>
        <v>是</v>
      </c>
      <c r="G116" s="177" t="str">
        <f t="shared" si="4"/>
        <v>项</v>
      </c>
    </row>
    <row r="117" s="177" customFormat="1" ht="36" customHeight="1" spans="1:7">
      <c r="A117" s="454">
        <v>2011102</v>
      </c>
      <c r="B117" s="313" t="s">
        <v>138</v>
      </c>
      <c r="C117" s="455">
        <v>377</v>
      </c>
      <c r="D117" s="455">
        <v>239</v>
      </c>
      <c r="E117" s="316">
        <f t="shared" si="5"/>
        <v>-0.366</v>
      </c>
      <c r="F117" s="160" t="str">
        <f t="shared" si="3"/>
        <v>是</v>
      </c>
      <c r="G117" s="177" t="str">
        <f t="shared" si="4"/>
        <v>项</v>
      </c>
    </row>
    <row r="118" s="177" customFormat="1" ht="36" customHeight="1" spans="1:7">
      <c r="A118" s="454">
        <v>2011103</v>
      </c>
      <c r="B118" s="313" t="s">
        <v>139</v>
      </c>
      <c r="C118" s="455">
        <v>0</v>
      </c>
      <c r="D118" s="455">
        <v>0</v>
      </c>
      <c r="E118" s="316" t="str">
        <f t="shared" si="5"/>
        <v/>
      </c>
      <c r="F118" s="160" t="str">
        <f t="shared" si="3"/>
        <v>否</v>
      </c>
      <c r="G118" s="177" t="str">
        <f t="shared" si="4"/>
        <v>项</v>
      </c>
    </row>
    <row r="119" s="177" customFormat="1" ht="36" customHeight="1" spans="1:7">
      <c r="A119" s="454">
        <v>2011104</v>
      </c>
      <c r="B119" s="313" t="s">
        <v>208</v>
      </c>
      <c r="C119" s="455">
        <v>190</v>
      </c>
      <c r="D119" s="455">
        <v>0</v>
      </c>
      <c r="E119" s="316">
        <f t="shared" si="5"/>
        <v>-1</v>
      </c>
      <c r="F119" s="160" t="str">
        <f t="shared" si="3"/>
        <v>是</v>
      </c>
      <c r="G119" s="177" t="str">
        <f t="shared" si="4"/>
        <v>项</v>
      </c>
    </row>
    <row r="120" s="177" customFormat="1" ht="36" customHeight="1" spans="1:7">
      <c r="A120" s="454">
        <v>2011105</v>
      </c>
      <c r="B120" s="313" t="s">
        <v>209</v>
      </c>
      <c r="C120" s="455">
        <v>0</v>
      </c>
      <c r="D120" s="455">
        <v>0</v>
      </c>
      <c r="E120" s="316" t="str">
        <f t="shared" si="5"/>
        <v/>
      </c>
      <c r="F120" s="160" t="str">
        <f t="shared" si="3"/>
        <v>否</v>
      </c>
      <c r="G120" s="177" t="str">
        <f t="shared" si="4"/>
        <v>项</v>
      </c>
    </row>
    <row r="121" s="177" customFormat="1" ht="36" customHeight="1" spans="1:7">
      <c r="A121" s="454">
        <v>2011106</v>
      </c>
      <c r="B121" s="313" t="s">
        <v>210</v>
      </c>
      <c r="C121" s="455">
        <v>10</v>
      </c>
      <c r="D121" s="455">
        <v>12</v>
      </c>
      <c r="E121" s="316">
        <f t="shared" si="5"/>
        <v>0.2</v>
      </c>
      <c r="F121" s="160" t="str">
        <f t="shared" si="3"/>
        <v>是</v>
      </c>
      <c r="G121" s="177" t="str">
        <f t="shared" si="4"/>
        <v>项</v>
      </c>
    </row>
    <row r="122" s="177" customFormat="1" ht="36" customHeight="1" spans="1:7">
      <c r="A122" s="454">
        <v>2011150</v>
      </c>
      <c r="B122" s="313" t="s">
        <v>146</v>
      </c>
      <c r="C122" s="455">
        <v>0</v>
      </c>
      <c r="D122" s="455">
        <v>0</v>
      </c>
      <c r="E122" s="316" t="str">
        <f t="shared" si="5"/>
        <v/>
      </c>
      <c r="F122" s="160" t="str">
        <f t="shared" si="3"/>
        <v>否</v>
      </c>
      <c r="G122" s="177" t="str">
        <f t="shared" si="4"/>
        <v>项</v>
      </c>
    </row>
    <row r="123" s="177" customFormat="1" ht="36" customHeight="1" spans="1:7">
      <c r="A123" s="454">
        <v>2011199</v>
      </c>
      <c r="B123" s="313" t="s">
        <v>211</v>
      </c>
      <c r="C123" s="455">
        <v>214</v>
      </c>
      <c r="D123" s="455">
        <v>444</v>
      </c>
      <c r="E123" s="316">
        <f t="shared" si="5"/>
        <v>1.075</v>
      </c>
      <c r="F123" s="160" t="str">
        <f t="shared" si="3"/>
        <v>是</v>
      </c>
      <c r="G123" s="177" t="str">
        <f t="shared" si="4"/>
        <v>项</v>
      </c>
    </row>
    <row r="124" s="177" customFormat="1" ht="36" customHeight="1" spans="1:7">
      <c r="A124" s="453">
        <v>20113</v>
      </c>
      <c r="B124" s="309" t="s">
        <v>212</v>
      </c>
      <c r="C124" s="319">
        <f>SUM(C125:C134)</f>
        <v>681</v>
      </c>
      <c r="D124" s="319">
        <f>SUM(D125:D134)</f>
        <v>746</v>
      </c>
      <c r="E124" s="316">
        <f t="shared" si="5"/>
        <v>0.095</v>
      </c>
      <c r="F124" s="160" t="str">
        <f t="shared" si="3"/>
        <v>是</v>
      </c>
      <c r="G124" s="177" t="str">
        <f t="shared" si="4"/>
        <v>款</v>
      </c>
    </row>
    <row r="125" s="177" customFormat="1" ht="36" customHeight="1" spans="1:7">
      <c r="A125" s="454">
        <v>2011301</v>
      </c>
      <c r="B125" s="313" t="s">
        <v>137</v>
      </c>
      <c r="C125" s="455">
        <v>634</v>
      </c>
      <c r="D125" s="455">
        <v>576</v>
      </c>
      <c r="E125" s="316">
        <f t="shared" si="5"/>
        <v>-0.091</v>
      </c>
      <c r="F125" s="160" t="str">
        <f t="shared" si="3"/>
        <v>是</v>
      </c>
      <c r="G125" s="177" t="str">
        <f t="shared" si="4"/>
        <v>项</v>
      </c>
    </row>
    <row r="126" s="177" customFormat="1" ht="36" customHeight="1" spans="1:7">
      <c r="A126" s="454">
        <v>2011302</v>
      </c>
      <c r="B126" s="313" t="s">
        <v>138</v>
      </c>
      <c r="C126" s="455">
        <v>0</v>
      </c>
      <c r="D126" s="455">
        <v>0</v>
      </c>
      <c r="E126" s="316" t="str">
        <f t="shared" si="5"/>
        <v/>
      </c>
      <c r="F126" s="160" t="str">
        <f t="shared" si="3"/>
        <v>否</v>
      </c>
      <c r="G126" s="177" t="str">
        <f t="shared" si="4"/>
        <v>项</v>
      </c>
    </row>
    <row r="127" s="177" customFormat="1" ht="36" customHeight="1" spans="1:7">
      <c r="A127" s="454">
        <v>2011303</v>
      </c>
      <c r="B127" s="313" t="s">
        <v>139</v>
      </c>
      <c r="C127" s="455">
        <v>0</v>
      </c>
      <c r="D127" s="455">
        <v>0</v>
      </c>
      <c r="E127" s="316" t="str">
        <f t="shared" si="5"/>
        <v/>
      </c>
      <c r="F127" s="160" t="str">
        <f t="shared" si="3"/>
        <v>否</v>
      </c>
      <c r="G127" s="177" t="str">
        <f t="shared" si="4"/>
        <v>项</v>
      </c>
    </row>
    <row r="128" s="177" customFormat="1" ht="36" customHeight="1" spans="1:7">
      <c r="A128" s="454">
        <v>2011304</v>
      </c>
      <c r="B128" s="313" t="s">
        <v>213</v>
      </c>
      <c r="C128" s="455">
        <v>0</v>
      </c>
      <c r="D128" s="455">
        <v>0</v>
      </c>
      <c r="E128" s="316" t="str">
        <f t="shared" si="5"/>
        <v/>
      </c>
      <c r="F128" s="160" t="str">
        <f t="shared" si="3"/>
        <v>否</v>
      </c>
      <c r="G128" s="177" t="str">
        <f t="shared" si="4"/>
        <v>项</v>
      </c>
    </row>
    <row r="129" s="177" customFormat="1" ht="36" customHeight="1" spans="1:7">
      <c r="A129" s="454">
        <v>2011305</v>
      </c>
      <c r="B129" s="313" t="s">
        <v>214</v>
      </c>
      <c r="C129" s="455">
        <v>0</v>
      </c>
      <c r="D129" s="455">
        <v>0</v>
      </c>
      <c r="E129" s="316" t="str">
        <f t="shared" si="5"/>
        <v/>
      </c>
      <c r="F129" s="160" t="str">
        <f t="shared" si="3"/>
        <v>否</v>
      </c>
      <c r="G129" s="177" t="str">
        <f t="shared" si="4"/>
        <v>项</v>
      </c>
    </row>
    <row r="130" s="177" customFormat="1" ht="36" customHeight="1" spans="1:7">
      <c r="A130" s="454">
        <v>2011306</v>
      </c>
      <c r="B130" s="313" t="s">
        <v>215</v>
      </c>
      <c r="C130" s="455">
        <v>0</v>
      </c>
      <c r="D130" s="455">
        <v>0</v>
      </c>
      <c r="E130" s="316" t="str">
        <f t="shared" si="5"/>
        <v/>
      </c>
      <c r="F130" s="160" t="str">
        <f t="shared" si="3"/>
        <v>否</v>
      </c>
      <c r="G130" s="177" t="str">
        <f t="shared" si="4"/>
        <v>项</v>
      </c>
    </row>
    <row r="131" s="177" customFormat="1" ht="36" customHeight="1" spans="1:7">
      <c r="A131" s="454">
        <v>2011307</v>
      </c>
      <c r="B131" s="313" t="s">
        <v>216</v>
      </c>
      <c r="C131" s="455">
        <v>0</v>
      </c>
      <c r="D131" s="455">
        <v>0</v>
      </c>
      <c r="E131" s="316" t="str">
        <f t="shared" si="5"/>
        <v/>
      </c>
      <c r="F131" s="160" t="str">
        <f t="shared" si="3"/>
        <v>否</v>
      </c>
      <c r="G131" s="177" t="str">
        <f t="shared" si="4"/>
        <v>项</v>
      </c>
    </row>
    <row r="132" s="177" customFormat="1" ht="36" customHeight="1" spans="1:7">
      <c r="A132" s="454">
        <v>2011308</v>
      </c>
      <c r="B132" s="313" t="s">
        <v>217</v>
      </c>
      <c r="C132" s="455">
        <v>40</v>
      </c>
      <c r="D132" s="455">
        <v>152</v>
      </c>
      <c r="E132" s="316">
        <f t="shared" si="5"/>
        <v>2.8</v>
      </c>
      <c r="F132" s="160" t="str">
        <f t="shared" ref="F132:F195" si="6">IF(LEN(A132)=3,"是",IF(B132&lt;&gt;"",IF(SUM(C132:D132)&lt;&gt;0,"是","否"),"是"))</f>
        <v>是</v>
      </c>
      <c r="G132" s="177" t="str">
        <f t="shared" ref="G132:G195" si="7">IF(LEN(A132)=3,"类",IF(LEN(A132)=5,"款","项"))</f>
        <v>项</v>
      </c>
    </row>
    <row r="133" s="177" customFormat="1" ht="36" customHeight="1" spans="1:7">
      <c r="A133" s="454">
        <v>2011350</v>
      </c>
      <c r="B133" s="313" t="s">
        <v>146</v>
      </c>
      <c r="C133" s="455">
        <v>0</v>
      </c>
      <c r="D133" s="455">
        <v>0</v>
      </c>
      <c r="E133" s="316" t="str">
        <f t="shared" ref="E133:E196" si="8">IF(C133&gt;0,D133/C133-1,IF(C133&lt;0,-(D133/C133-1),""))</f>
        <v/>
      </c>
      <c r="F133" s="160" t="str">
        <f t="shared" si="6"/>
        <v>否</v>
      </c>
      <c r="G133" s="177" t="str">
        <f t="shared" si="7"/>
        <v>项</v>
      </c>
    </row>
    <row r="134" s="177" customFormat="1" ht="36" customHeight="1" spans="1:7">
      <c r="A134" s="454">
        <v>2011399</v>
      </c>
      <c r="B134" s="313" t="s">
        <v>218</v>
      </c>
      <c r="C134" s="455">
        <v>7</v>
      </c>
      <c r="D134" s="455">
        <v>18</v>
      </c>
      <c r="E134" s="316">
        <f t="shared" si="8"/>
        <v>1.571</v>
      </c>
      <c r="F134" s="160" t="str">
        <f t="shared" si="6"/>
        <v>是</v>
      </c>
      <c r="G134" s="177" t="str">
        <f t="shared" si="7"/>
        <v>项</v>
      </c>
    </row>
    <row r="135" s="177" customFormat="1" ht="36" customHeight="1" spans="1:7">
      <c r="A135" s="453">
        <v>20114</v>
      </c>
      <c r="B135" s="309" t="s">
        <v>219</v>
      </c>
      <c r="C135" s="319">
        <f>SUM(C136:C147)</f>
        <v>32</v>
      </c>
      <c r="D135" s="319">
        <f>SUM(D136:D147)</f>
        <v>0</v>
      </c>
      <c r="E135" s="316">
        <f t="shared" si="8"/>
        <v>-1</v>
      </c>
      <c r="F135" s="160" t="str">
        <f t="shared" si="6"/>
        <v>是</v>
      </c>
      <c r="G135" s="177" t="str">
        <f t="shared" si="7"/>
        <v>款</v>
      </c>
    </row>
    <row r="136" s="177" customFormat="1" ht="36" customHeight="1" spans="1:7">
      <c r="A136" s="454">
        <v>2011401</v>
      </c>
      <c r="B136" s="313" t="s">
        <v>137</v>
      </c>
      <c r="C136" s="455">
        <v>0</v>
      </c>
      <c r="D136" s="455">
        <v>0</v>
      </c>
      <c r="E136" s="316" t="str">
        <f t="shared" si="8"/>
        <v/>
      </c>
      <c r="F136" s="160" t="str">
        <f t="shared" si="6"/>
        <v>否</v>
      </c>
      <c r="G136" s="177" t="str">
        <f t="shared" si="7"/>
        <v>项</v>
      </c>
    </row>
    <row r="137" s="177" customFormat="1" ht="36" customHeight="1" spans="1:7">
      <c r="A137" s="454">
        <v>2011402</v>
      </c>
      <c r="B137" s="313" t="s">
        <v>138</v>
      </c>
      <c r="C137" s="455">
        <v>0</v>
      </c>
      <c r="D137" s="455">
        <v>0</v>
      </c>
      <c r="E137" s="316" t="str">
        <f t="shared" si="8"/>
        <v/>
      </c>
      <c r="F137" s="160" t="str">
        <f t="shared" si="6"/>
        <v>否</v>
      </c>
      <c r="G137" s="177" t="str">
        <f t="shared" si="7"/>
        <v>项</v>
      </c>
    </row>
    <row r="138" s="177" customFormat="1" ht="36" customHeight="1" spans="1:7">
      <c r="A138" s="454">
        <v>2011403</v>
      </c>
      <c r="B138" s="313" t="s">
        <v>139</v>
      </c>
      <c r="C138" s="455">
        <v>0</v>
      </c>
      <c r="D138" s="455">
        <v>0</v>
      </c>
      <c r="E138" s="316" t="str">
        <f t="shared" si="8"/>
        <v/>
      </c>
      <c r="F138" s="160" t="str">
        <f t="shared" si="6"/>
        <v>否</v>
      </c>
      <c r="G138" s="177" t="str">
        <f t="shared" si="7"/>
        <v>项</v>
      </c>
    </row>
    <row r="139" s="177" customFormat="1" ht="36" customHeight="1" spans="1:7">
      <c r="A139" s="454">
        <v>2011404</v>
      </c>
      <c r="B139" s="313" t="s">
        <v>220</v>
      </c>
      <c r="C139" s="455">
        <v>0</v>
      </c>
      <c r="D139" s="455">
        <v>0</v>
      </c>
      <c r="E139" s="316" t="str">
        <f t="shared" si="8"/>
        <v/>
      </c>
      <c r="F139" s="160" t="str">
        <f t="shared" si="6"/>
        <v>否</v>
      </c>
      <c r="G139" s="177" t="str">
        <f t="shared" si="7"/>
        <v>项</v>
      </c>
    </row>
    <row r="140" s="177" customFormat="1" ht="36" customHeight="1" spans="1:7">
      <c r="A140" s="454">
        <v>2011405</v>
      </c>
      <c r="B140" s="313" t="s">
        <v>221</v>
      </c>
      <c r="C140" s="455">
        <v>0</v>
      </c>
      <c r="D140" s="455">
        <v>0</v>
      </c>
      <c r="E140" s="316" t="str">
        <f t="shared" si="8"/>
        <v/>
      </c>
      <c r="F140" s="160" t="str">
        <f t="shared" si="6"/>
        <v>否</v>
      </c>
      <c r="G140" s="177" t="str">
        <f t="shared" si="7"/>
        <v>项</v>
      </c>
    </row>
    <row r="141" s="177" customFormat="1" ht="36" customHeight="1" spans="1:7">
      <c r="A141" s="454">
        <v>2011406</v>
      </c>
      <c r="B141" s="313" t="s">
        <v>222</v>
      </c>
      <c r="C141" s="455"/>
      <c r="D141" s="455"/>
      <c r="E141" s="316" t="str">
        <f t="shared" si="8"/>
        <v/>
      </c>
      <c r="F141" s="160" t="str">
        <f t="shared" si="6"/>
        <v>否</v>
      </c>
      <c r="G141" s="177" t="str">
        <f t="shared" si="7"/>
        <v>项</v>
      </c>
    </row>
    <row r="142" s="177" customFormat="1" ht="36" customHeight="1" spans="1:7">
      <c r="A142" s="454">
        <v>2011408</v>
      </c>
      <c r="B142" s="313" t="s">
        <v>223</v>
      </c>
      <c r="C142" s="455">
        <v>0</v>
      </c>
      <c r="D142" s="455">
        <v>0</v>
      </c>
      <c r="E142" s="316" t="str">
        <f t="shared" si="8"/>
        <v/>
      </c>
      <c r="F142" s="160" t="str">
        <f t="shared" si="6"/>
        <v>否</v>
      </c>
      <c r="G142" s="177" t="str">
        <f t="shared" si="7"/>
        <v>项</v>
      </c>
    </row>
    <row r="143" s="177" customFormat="1" ht="36" customHeight="1" spans="1:7">
      <c r="A143" s="454">
        <v>2011409</v>
      </c>
      <c r="B143" s="313" t="s">
        <v>224</v>
      </c>
      <c r="C143" s="455">
        <v>32</v>
      </c>
      <c r="D143" s="455">
        <v>0</v>
      </c>
      <c r="E143" s="316">
        <f t="shared" si="8"/>
        <v>-1</v>
      </c>
      <c r="F143" s="160" t="str">
        <f t="shared" si="6"/>
        <v>是</v>
      </c>
      <c r="G143" s="177" t="str">
        <f t="shared" si="7"/>
        <v>项</v>
      </c>
    </row>
    <row r="144" s="177" customFormat="1" ht="36" customHeight="1" spans="1:7">
      <c r="A144" s="454">
        <v>2011410</v>
      </c>
      <c r="B144" s="313" t="s">
        <v>225</v>
      </c>
      <c r="C144" s="455">
        <v>0</v>
      </c>
      <c r="D144" s="455">
        <v>0</v>
      </c>
      <c r="E144" s="316" t="str">
        <f t="shared" si="8"/>
        <v/>
      </c>
      <c r="F144" s="160" t="str">
        <f t="shared" si="6"/>
        <v>否</v>
      </c>
      <c r="G144" s="177" t="str">
        <f t="shared" si="7"/>
        <v>项</v>
      </c>
    </row>
    <row r="145" s="177" customFormat="1" ht="36" customHeight="1" spans="1:7">
      <c r="A145" s="454">
        <v>2011411</v>
      </c>
      <c r="B145" s="313" t="s">
        <v>226</v>
      </c>
      <c r="C145" s="455">
        <v>0</v>
      </c>
      <c r="D145" s="455">
        <v>0</v>
      </c>
      <c r="E145" s="316" t="str">
        <f t="shared" si="8"/>
        <v/>
      </c>
      <c r="F145" s="160" t="str">
        <f t="shared" si="6"/>
        <v>否</v>
      </c>
      <c r="G145" s="177" t="str">
        <f t="shared" si="7"/>
        <v>项</v>
      </c>
    </row>
    <row r="146" s="177" customFormat="1" ht="36" customHeight="1" spans="1:7">
      <c r="A146" s="454">
        <v>2011450</v>
      </c>
      <c r="B146" s="313" t="s">
        <v>146</v>
      </c>
      <c r="C146" s="455">
        <v>0</v>
      </c>
      <c r="D146" s="455">
        <v>0</v>
      </c>
      <c r="E146" s="316" t="str">
        <f t="shared" si="8"/>
        <v/>
      </c>
      <c r="F146" s="160" t="str">
        <f t="shared" si="6"/>
        <v>否</v>
      </c>
      <c r="G146" s="177" t="str">
        <f t="shared" si="7"/>
        <v>项</v>
      </c>
    </row>
    <row r="147" s="177" customFormat="1" ht="36" customHeight="1" spans="1:7">
      <c r="A147" s="454">
        <v>2011499</v>
      </c>
      <c r="B147" s="313" t="s">
        <v>227</v>
      </c>
      <c r="C147" s="455">
        <v>0</v>
      </c>
      <c r="D147" s="455">
        <v>0</v>
      </c>
      <c r="E147" s="316" t="str">
        <f t="shared" si="8"/>
        <v/>
      </c>
      <c r="F147" s="160" t="str">
        <f t="shared" si="6"/>
        <v>否</v>
      </c>
      <c r="G147" s="177" t="str">
        <f t="shared" si="7"/>
        <v>项</v>
      </c>
    </row>
    <row r="148" s="177" customFormat="1" ht="36" customHeight="1" spans="1:7">
      <c r="A148" s="453">
        <v>20123</v>
      </c>
      <c r="B148" s="309" t="s">
        <v>228</v>
      </c>
      <c r="C148" s="319">
        <f>SUM(C149:C154)</f>
        <v>190</v>
      </c>
      <c r="D148" s="319">
        <f>SUM(D149:D154)</f>
        <v>15</v>
      </c>
      <c r="E148" s="316">
        <f t="shared" si="8"/>
        <v>-0.921</v>
      </c>
      <c r="F148" s="160" t="str">
        <f t="shared" si="6"/>
        <v>是</v>
      </c>
      <c r="G148" s="177" t="str">
        <f t="shared" si="7"/>
        <v>款</v>
      </c>
    </row>
    <row r="149" s="177" customFormat="1" ht="36" customHeight="1" spans="1:7">
      <c r="A149" s="454">
        <v>2012301</v>
      </c>
      <c r="B149" s="313" t="s">
        <v>137</v>
      </c>
      <c r="C149" s="455">
        <v>180</v>
      </c>
      <c r="D149" s="455">
        <v>10</v>
      </c>
      <c r="E149" s="316">
        <f t="shared" si="8"/>
        <v>-0.944</v>
      </c>
      <c r="F149" s="160" t="str">
        <f t="shared" si="6"/>
        <v>是</v>
      </c>
      <c r="G149" s="177" t="str">
        <f t="shared" si="7"/>
        <v>项</v>
      </c>
    </row>
    <row r="150" s="177" customFormat="1" ht="36" customHeight="1" spans="1:7">
      <c r="A150" s="454">
        <v>2012302</v>
      </c>
      <c r="B150" s="313" t="s">
        <v>138</v>
      </c>
      <c r="C150" s="455">
        <v>0</v>
      </c>
      <c r="D150" s="455">
        <v>0</v>
      </c>
      <c r="E150" s="316" t="str">
        <f t="shared" si="8"/>
        <v/>
      </c>
      <c r="F150" s="160" t="str">
        <f t="shared" si="6"/>
        <v>否</v>
      </c>
      <c r="G150" s="177" t="str">
        <f t="shared" si="7"/>
        <v>项</v>
      </c>
    </row>
    <row r="151" s="177" customFormat="1" ht="36" customHeight="1" spans="1:7">
      <c r="A151" s="454">
        <v>2012303</v>
      </c>
      <c r="B151" s="313" t="s">
        <v>139</v>
      </c>
      <c r="C151" s="455">
        <v>0</v>
      </c>
      <c r="D151" s="455">
        <v>0</v>
      </c>
      <c r="E151" s="316" t="str">
        <f t="shared" si="8"/>
        <v/>
      </c>
      <c r="F151" s="160" t="str">
        <f t="shared" si="6"/>
        <v>否</v>
      </c>
      <c r="G151" s="177" t="str">
        <f t="shared" si="7"/>
        <v>项</v>
      </c>
    </row>
    <row r="152" s="177" customFormat="1" ht="36" customHeight="1" spans="1:7">
      <c r="A152" s="454">
        <v>2012304</v>
      </c>
      <c r="B152" s="313" t="s">
        <v>229</v>
      </c>
      <c r="C152" s="455">
        <v>10</v>
      </c>
      <c r="D152" s="455">
        <v>5</v>
      </c>
      <c r="E152" s="316">
        <f t="shared" si="8"/>
        <v>-0.5</v>
      </c>
      <c r="F152" s="160" t="str">
        <f t="shared" si="6"/>
        <v>是</v>
      </c>
      <c r="G152" s="177" t="str">
        <f t="shared" si="7"/>
        <v>项</v>
      </c>
    </row>
    <row r="153" s="177" customFormat="1" ht="36" customHeight="1" spans="1:7">
      <c r="A153" s="454">
        <v>2012350</v>
      </c>
      <c r="B153" s="313" t="s">
        <v>146</v>
      </c>
      <c r="C153" s="455">
        <v>0</v>
      </c>
      <c r="D153" s="455">
        <v>0</v>
      </c>
      <c r="E153" s="316" t="str">
        <f t="shared" si="8"/>
        <v/>
      </c>
      <c r="F153" s="160" t="str">
        <f t="shared" si="6"/>
        <v>否</v>
      </c>
      <c r="G153" s="177" t="str">
        <f t="shared" si="7"/>
        <v>项</v>
      </c>
    </row>
    <row r="154" s="177" customFormat="1" ht="36" customHeight="1" spans="1:7">
      <c r="A154" s="454">
        <v>2012399</v>
      </c>
      <c r="B154" s="313" t="s">
        <v>230</v>
      </c>
      <c r="C154" s="455">
        <v>0</v>
      </c>
      <c r="D154" s="455">
        <v>0</v>
      </c>
      <c r="E154" s="316" t="str">
        <f t="shared" si="8"/>
        <v/>
      </c>
      <c r="F154" s="160" t="str">
        <f t="shared" si="6"/>
        <v>否</v>
      </c>
      <c r="G154" s="177" t="str">
        <f t="shared" si="7"/>
        <v>项</v>
      </c>
    </row>
    <row r="155" s="177" customFormat="1" ht="36" customHeight="1" spans="1:7">
      <c r="A155" s="453">
        <v>20125</v>
      </c>
      <c r="B155" s="309" t="s">
        <v>231</v>
      </c>
      <c r="C155" s="319">
        <f>SUM(C156:C162)</f>
        <v>3</v>
      </c>
      <c r="D155" s="319">
        <f>SUM(D156:D162)</f>
        <v>3</v>
      </c>
      <c r="E155" s="316">
        <f t="shared" si="8"/>
        <v>0</v>
      </c>
      <c r="F155" s="160" t="str">
        <f t="shared" si="6"/>
        <v>是</v>
      </c>
      <c r="G155" s="177" t="str">
        <f t="shared" si="7"/>
        <v>款</v>
      </c>
    </row>
    <row r="156" s="177" customFormat="1" ht="36" customHeight="1" spans="1:7">
      <c r="A156" s="454">
        <v>2012501</v>
      </c>
      <c r="B156" s="313" t="s">
        <v>137</v>
      </c>
      <c r="C156" s="455">
        <v>0</v>
      </c>
      <c r="D156" s="455">
        <v>0</v>
      </c>
      <c r="E156" s="316" t="str">
        <f t="shared" si="8"/>
        <v/>
      </c>
      <c r="F156" s="160" t="str">
        <f t="shared" si="6"/>
        <v>否</v>
      </c>
      <c r="G156" s="177" t="str">
        <f t="shared" si="7"/>
        <v>项</v>
      </c>
    </row>
    <row r="157" s="177" customFormat="1" ht="36" customHeight="1" spans="1:7">
      <c r="A157" s="454">
        <v>2012502</v>
      </c>
      <c r="B157" s="313" t="s">
        <v>138</v>
      </c>
      <c r="C157" s="455">
        <v>0</v>
      </c>
      <c r="D157" s="455">
        <v>0</v>
      </c>
      <c r="E157" s="316" t="str">
        <f t="shared" si="8"/>
        <v/>
      </c>
      <c r="F157" s="160" t="str">
        <f t="shared" si="6"/>
        <v>否</v>
      </c>
      <c r="G157" s="177" t="str">
        <f t="shared" si="7"/>
        <v>项</v>
      </c>
    </row>
    <row r="158" s="177" customFormat="1" ht="36" customHeight="1" spans="1:7">
      <c r="A158" s="454">
        <v>2012503</v>
      </c>
      <c r="B158" s="313" t="s">
        <v>139</v>
      </c>
      <c r="C158" s="455">
        <v>0</v>
      </c>
      <c r="D158" s="455">
        <v>0</v>
      </c>
      <c r="E158" s="316" t="str">
        <f t="shared" si="8"/>
        <v/>
      </c>
      <c r="F158" s="160" t="str">
        <f t="shared" si="6"/>
        <v>否</v>
      </c>
      <c r="G158" s="177" t="str">
        <f t="shared" si="7"/>
        <v>项</v>
      </c>
    </row>
    <row r="159" s="177" customFormat="1" ht="36" customHeight="1" spans="1:7">
      <c r="A159" s="454">
        <v>2012504</v>
      </c>
      <c r="B159" s="313" t="s">
        <v>232</v>
      </c>
      <c r="C159" s="455">
        <v>0</v>
      </c>
      <c r="D159" s="455">
        <v>0</v>
      </c>
      <c r="E159" s="316" t="str">
        <f t="shared" si="8"/>
        <v/>
      </c>
      <c r="F159" s="160" t="str">
        <f t="shared" si="6"/>
        <v>否</v>
      </c>
      <c r="G159" s="177" t="str">
        <f t="shared" si="7"/>
        <v>项</v>
      </c>
    </row>
    <row r="160" s="177" customFormat="1" ht="36" customHeight="1" spans="1:7">
      <c r="A160" s="454">
        <v>2012505</v>
      </c>
      <c r="B160" s="313" t="s">
        <v>233</v>
      </c>
      <c r="C160" s="455">
        <v>0</v>
      </c>
      <c r="D160" s="455">
        <v>0</v>
      </c>
      <c r="E160" s="316" t="str">
        <f t="shared" si="8"/>
        <v/>
      </c>
      <c r="F160" s="160" t="str">
        <f t="shared" si="6"/>
        <v>否</v>
      </c>
      <c r="G160" s="177" t="str">
        <f t="shared" si="7"/>
        <v>项</v>
      </c>
    </row>
    <row r="161" s="177" customFormat="1" ht="36" customHeight="1" spans="1:7">
      <c r="A161" s="454">
        <v>2012550</v>
      </c>
      <c r="B161" s="313" t="s">
        <v>146</v>
      </c>
      <c r="C161" s="455">
        <v>0</v>
      </c>
      <c r="D161" s="455">
        <v>0</v>
      </c>
      <c r="E161" s="316" t="str">
        <f t="shared" si="8"/>
        <v/>
      </c>
      <c r="F161" s="160" t="str">
        <f t="shared" si="6"/>
        <v>否</v>
      </c>
      <c r="G161" s="177" t="str">
        <f t="shared" si="7"/>
        <v>项</v>
      </c>
    </row>
    <row r="162" s="177" customFormat="1" ht="36" customHeight="1" spans="1:7">
      <c r="A162" s="454">
        <v>2012599</v>
      </c>
      <c r="B162" s="313" t="s">
        <v>234</v>
      </c>
      <c r="C162" s="455">
        <v>3</v>
      </c>
      <c r="D162" s="455">
        <v>3</v>
      </c>
      <c r="E162" s="316">
        <f t="shared" si="8"/>
        <v>0</v>
      </c>
      <c r="F162" s="160" t="str">
        <f t="shared" si="6"/>
        <v>是</v>
      </c>
      <c r="G162" s="177" t="str">
        <f t="shared" si="7"/>
        <v>项</v>
      </c>
    </row>
    <row r="163" s="177" customFormat="1" ht="36" customHeight="1" spans="1:7">
      <c r="A163" s="453">
        <v>20126</v>
      </c>
      <c r="B163" s="309" t="s">
        <v>235</v>
      </c>
      <c r="C163" s="319">
        <f>SUM(C164:C168)</f>
        <v>160</v>
      </c>
      <c r="D163" s="319">
        <f>SUM(D164:D168)</f>
        <v>109</v>
      </c>
      <c r="E163" s="316">
        <f t="shared" si="8"/>
        <v>-0.319</v>
      </c>
      <c r="F163" s="160" t="str">
        <f t="shared" si="6"/>
        <v>是</v>
      </c>
      <c r="G163" s="177" t="str">
        <f t="shared" si="7"/>
        <v>款</v>
      </c>
    </row>
    <row r="164" s="177" customFormat="1" ht="36" customHeight="1" spans="1:7">
      <c r="A164" s="454">
        <v>2012601</v>
      </c>
      <c r="B164" s="313" t="s">
        <v>137</v>
      </c>
      <c r="C164" s="455">
        <v>100</v>
      </c>
      <c r="D164" s="455">
        <v>99</v>
      </c>
      <c r="E164" s="316">
        <f t="shared" si="8"/>
        <v>-0.01</v>
      </c>
      <c r="F164" s="160" t="str">
        <f t="shared" si="6"/>
        <v>是</v>
      </c>
      <c r="G164" s="177" t="str">
        <f t="shared" si="7"/>
        <v>项</v>
      </c>
    </row>
    <row r="165" s="177" customFormat="1" ht="36" customHeight="1" spans="1:7">
      <c r="A165" s="454">
        <v>2012602</v>
      </c>
      <c r="B165" s="313" t="s">
        <v>138</v>
      </c>
      <c r="C165" s="455">
        <v>0</v>
      </c>
      <c r="D165" s="455">
        <v>0</v>
      </c>
      <c r="E165" s="316" t="str">
        <f t="shared" si="8"/>
        <v/>
      </c>
      <c r="F165" s="160" t="str">
        <f t="shared" si="6"/>
        <v>否</v>
      </c>
      <c r="G165" s="177" t="str">
        <f t="shared" si="7"/>
        <v>项</v>
      </c>
    </row>
    <row r="166" s="177" customFormat="1" ht="36" customHeight="1" spans="1:7">
      <c r="A166" s="454">
        <v>2012603</v>
      </c>
      <c r="B166" s="313" t="s">
        <v>139</v>
      </c>
      <c r="C166" s="455">
        <v>0</v>
      </c>
      <c r="D166" s="455">
        <v>0</v>
      </c>
      <c r="E166" s="316" t="str">
        <f t="shared" si="8"/>
        <v/>
      </c>
      <c r="F166" s="160" t="str">
        <f t="shared" si="6"/>
        <v>否</v>
      </c>
      <c r="G166" s="177" t="str">
        <f t="shared" si="7"/>
        <v>项</v>
      </c>
    </row>
    <row r="167" s="177" customFormat="1" ht="36" customHeight="1" spans="1:7">
      <c r="A167" s="454">
        <v>2012604</v>
      </c>
      <c r="B167" s="313" t="s">
        <v>236</v>
      </c>
      <c r="C167" s="455">
        <v>0</v>
      </c>
      <c r="D167" s="455">
        <v>0</v>
      </c>
      <c r="E167" s="316" t="str">
        <f t="shared" si="8"/>
        <v/>
      </c>
      <c r="F167" s="160" t="str">
        <f t="shared" si="6"/>
        <v>否</v>
      </c>
      <c r="G167" s="177" t="str">
        <f t="shared" si="7"/>
        <v>项</v>
      </c>
    </row>
    <row r="168" s="177" customFormat="1" ht="36" customHeight="1" spans="1:7">
      <c r="A168" s="454">
        <v>2012699</v>
      </c>
      <c r="B168" s="313" t="s">
        <v>237</v>
      </c>
      <c r="C168" s="455">
        <v>60</v>
      </c>
      <c r="D168" s="455">
        <v>10</v>
      </c>
      <c r="E168" s="316">
        <f t="shared" si="8"/>
        <v>-0.833</v>
      </c>
      <c r="F168" s="160" t="str">
        <f t="shared" si="6"/>
        <v>是</v>
      </c>
      <c r="G168" s="177" t="str">
        <f t="shared" si="7"/>
        <v>项</v>
      </c>
    </row>
    <row r="169" s="177" customFormat="1" ht="36" customHeight="1" spans="1:7">
      <c r="A169" s="453">
        <v>20128</v>
      </c>
      <c r="B169" s="309" t="s">
        <v>238</v>
      </c>
      <c r="C169" s="319">
        <f>SUM(C170:C175)</f>
        <v>99</v>
      </c>
      <c r="D169" s="319">
        <f>SUM(D170:D175)</f>
        <v>103</v>
      </c>
      <c r="E169" s="316">
        <f t="shared" si="8"/>
        <v>0.04</v>
      </c>
      <c r="F169" s="160" t="str">
        <f t="shared" si="6"/>
        <v>是</v>
      </c>
      <c r="G169" s="177" t="str">
        <f t="shared" si="7"/>
        <v>款</v>
      </c>
    </row>
    <row r="170" s="177" customFormat="1" ht="36" customHeight="1" spans="1:7">
      <c r="A170" s="454">
        <v>2012801</v>
      </c>
      <c r="B170" s="313" t="s">
        <v>137</v>
      </c>
      <c r="C170" s="455">
        <v>96</v>
      </c>
      <c r="D170" s="455">
        <v>98</v>
      </c>
      <c r="E170" s="316">
        <f t="shared" si="8"/>
        <v>0.021</v>
      </c>
      <c r="F170" s="160" t="str">
        <f t="shared" si="6"/>
        <v>是</v>
      </c>
      <c r="G170" s="177" t="str">
        <f t="shared" si="7"/>
        <v>项</v>
      </c>
    </row>
    <row r="171" s="177" customFormat="1" ht="36" customHeight="1" spans="1:7">
      <c r="A171" s="454">
        <v>2012802</v>
      </c>
      <c r="B171" s="313" t="s">
        <v>138</v>
      </c>
      <c r="C171" s="455">
        <v>0</v>
      </c>
      <c r="D171" s="455">
        <v>0</v>
      </c>
      <c r="E171" s="316" t="str">
        <f t="shared" si="8"/>
        <v/>
      </c>
      <c r="F171" s="160" t="str">
        <f t="shared" si="6"/>
        <v>否</v>
      </c>
      <c r="G171" s="177" t="str">
        <f t="shared" si="7"/>
        <v>项</v>
      </c>
    </row>
    <row r="172" s="177" customFormat="1" ht="36" customHeight="1" spans="1:7">
      <c r="A172" s="454">
        <v>2012803</v>
      </c>
      <c r="B172" s="313" t="s">
        <v>139</v>
      </c>
      <c r="C172" s="455">
        <v>0</v>
      </c>
      <c r="D172" s="455">
        <v>0</v>
      </c>
      <c r="E172" s="316" t="str">
        <f t="shared" si="8"/>
        <v/>
      </c>
      <c r="F172" s="160" t="str">
        <f t="shared" si="6"/>
        <v>否</v>
      </c>
      <c r="G172" s="177" t="str">
        <f t="shared" si="7"/>
        <v>项</v>
      </c>
    </row>
    <row r="173" s="177" customFormat="1" ht="36" customHeight="1" spans="1:7">
      <c r="A173" s="454">
        <v>2012804</v>
      </c>
      <c r="B173" s="313" t="s">
        <v>151</v>
      </c>
      <c r="C173" s="455">
        <v>0</v>
      </c>
      <c r="D173" s="455">
        <v>0</v>
      </c>
      <c r="E173" s="316" t="str">
        <f t="shared" si="8"/>
        <v/>
      </c>
      <c r="F173" s="160" t="str">
        <f t="shared" si="6"/>
        <v>否</v>
      </c>
      <c r="G173" s="177" t="str">
        <f t="shared" si="7"/>
        <v>项</v>
      </c>
    </row>
    <row r="174" s="177" customFormat="1" ht="36" customHeight="1" spans="1:7">
      <c r="A174" s="454">
        <v>2012850</v>
      </c>
      <c r="B174" s="313" t="s">
        <v>146</v>
      </c>
      <c r="C174" s="455">
        <v>0</v>
      </c>
      <c r="D174" s="455">
        <v>0</v>
      </c>
      <c r="E174" s="316" t="str">
        <f t="shared" si="8"/>
        <v/>
      </c>
      <c r="F174" s="160" t="str">
        <f t="shared" si="6"/>
        <v>否</v>
      </c>
      <c r="G174" s="177" t="str">
        <f t="shared" si="7"/>
        <v>项</v>
      </c>
    </row>
    <row r="175" s="177" customFormat="1" ht="36" customHeight="1" spans="1:7">
      <c r="A175" s="454">
        <v>2012899</v>
      </c>
      <c r="B175" s="313" t="s">
        <v>239</v>
      </c>
      <c r="C175" s="455">
        <v>3</v>
      </c>
      <c r="D175" s="455">
        <v>5</v>
      </c>
      <c r="E175" s="316">
        <f t="shared" si="8"/>
        <v>0.667</v>
      </c>
      <c r="F175" s="160" t="str">
        <f t="shared" si="6"/>
        <v>是</v>
      </c>
      <c r="G175" s="177" t="str">
        <f t="shared" si="7"/>
        <v>项</v>
      </c>
    </row>
    <row r="176" s="177" customFormat="1" ht="36" customHeight="1" spans="1:7">
      <c r="A176" s="453">
        <v>20129</v>
      </c>
      <c r="B176" s="309" t="s">
        <v>240</v>
      </c>
      <c r="C176" s="319">
        <f>SUM(C177:C182)</f>
        <v>785</v>
      </c>
      <c r="D176" s="319">
        <f>SUM(D177:D182)</f>
        <v>901</v>
      </c>
      <c r="E176" s="316">
        <f t="shared" si="8"/>
        <v>0.148</v>
      </c>
      <c r="F176" s="160" t="str">
        <f t="shared" si="6"/>
        <v>是</v>
      </c>
      <c r="G176" s="177" t="str">
        <f t="shared" si="7"/>
        <v>款</v>
      </c>
    </row>
    <row r="177" s="177" customFormat="1" ht="36" customHeight="1" spans="1:7">
      <c r="A177" s="454">
        <v>2012901</v>
      </c>
      <c r="B177" s="313" t="s">
        <v>137</v>
      </c>
      <c r="C177" s="455">
        <v>500</v>
      </c>
      <c r="D177" s="455">
        <v>542</v>
      </c>
      <c r="E177" s="316">
        <f t="shared" si="8"/>
        <v>0.084</v>
      </c>
      <c r="F177" s="160" t="str">
        <f t="shared" si="6"/>
        <v>是</v>
      </c>
      <c r="G177" s="177" t="str">
        <f t="shared" si="7"/>
        <v>项</v>
      </c>
    </row>
    <row r="178" s="177" customFormat="1" ht="36" customHeight="1" spans="1:7">
      <c r="A178" s="454">
        <v>2012902</v>
      </c>
      <c r="B178" s="313" t="s">
        <v>138</v>
      </c>
      <c r="C178" s="455">
        <v>40</v>
      </c>
      <c r="D178" s="455">
        <v>0</v>
      </c>
      <c r="E178" s="316">
        <f t="shared" si="8"/>
        <v>-1</v>
      </c>
      <c r="F178" s="160" t="str">
        <f t="shared" si="6"/>
        <v>是</v>
      </c>
      <c r="G178" s="177" t="str">
        <f t="shared" si="7"/>
        <v>项</v>
      </c>
    </row>
    <row r="179" s="177" customFormat="1" ht="36" customHeight="1" spans="1:7">
      <c r="A179" s="454">
        <v>2012903</v>
      </c>
      <c r="B179" s="313" t="s">
        <v>139</v>
      </c>
      <c r="C179" s="455">
        <v>0</v>
      </c>
      <c r="D179" s="455">
        <v>0</v>
      </c>
      <c r="E179" s="316" t="str">
        <f t="shared" si="8"/>
        <v/>
      </c>
      <c r="F179" s="160" t="str">
        <f t="shared" si="6"/>
        <v>否</v>
      </c>
      <c r="G179" s="177" t="str">
        <f t="shared" si="7"/>
        <v>项</v>
      </c>
    </row>
    <row r="180" s="177" customFormat="1" ht="36" customHeight="1" spans="1:7">
      <c r="A180" s="462">
        <v>2012906</v>
      </c>
      <c r="B180" s="313" t="s">
        <v>241</v>
      </c>
      <c r="C180" s="455">
        <v>0</v>
      </c>
      <c r="D180" s="455">
        <v>0</v>
      </c>
      <c r="E180" s="316" t="str">
        <f t="shared" si="8"/>
        <v/>
      </c>
      <c r="F180" s="160" t="str">
        <f t="shared" si="6"/>
        <v>否</v>
      </c>
      <c r="G180" s="177" t="str">
        <f t="shared" si="7"/>
        <v>项</v>
      </c>
    </row>
    <row r="181" s="177" customFormat="1" ht="36" customHeight="1" spans="1:7">
      <c r="A181" s="454">
        <v>2012950</v>
      </c>
      <c r="B181" s="313" t="s">
        <v>146</v>
      </c>
      <c r="C181" s="455">
        <v>0</v>
      </c>
      <c r="D181" s="455">
        <v>0</v>
      </c>
      <c r="E181" s="316" t="str">
        <f t="shared" si="8"/>
        <v/>
      </c>
      <c r="F181" s="160" t="str">
        <f t="shared" si="6"/>
        <v>否</v>
      </c>
      <c r="G181" s="177" t="str">
        <f t="shared" si="7"/>
        <v>项</v>
      </c>
    </row>
    <row r="182" s="177" customFormat="1" ht="36" customHeight="1" spans="1:7">
      <c r="A182" s="454">
        <v>2012999</v>
      </c>
      <c r="B182" s="313" t="s">
        <v>242</v>
      </c>
      <c r="C182" s="455">
        <v>245</v>
      </c>
      <c r="D182" s="455">
        <v>359</v>
      </c>
      <c r="E182" s="316">
        <f t="shared" si="8"/>
        <v>0.465</v>
      </c>
      <c r="F182" s="160" t="str">
        <f t="shared" si="6"/>
        <v>是</v>
      </c>
      <c r="G182" s="177" t="str">
        <f t="shared" si="7"/>
        <v>项</v>
      </c>
    </row>
    <row r="183" s="177" customFormat="1" ht="36" customHeight="1" spans="1:7">
      <c r="A183" s="453">
        <v>20131</v>
      </c>
      <c r="B183" s="309" t="s">
        <v>243</v>
      </c>
      <c r="C183" s="319">
        <f>SUM(C184:C189)</f>
        <v>1307</v>
      </c>
      <c r="D183" s="319">
        <f>SUM(D184:D189)</f>
        <v>1756</v>
      </c>
      <c r="E183" s="316">
        <f t="shared" si="8"/>
        <v>0.344</v>
      </c>
      <c r="F183" s="160" t="str">
        <f t="shared" si="6"/>
        <v>是</v>
      </c>
      <c r="G183" s="177" t="str">
        <f t="shared" si="7"/>
        <v>款</v>
      </c>
    </row>
    <row r="184" s="177" customFormat="1" ht="36" customHeight="1" spans="1:7">
      <c r="A184" s="454">
        <v>2013101</v>
      </c>
      <c r="B184" s="313" t="s">
        <v>137</v>
      </c>
      <c r="C184" s="455">
        <v>1158</v>
      </c>
      <c r="D184" s="455">
        <v>1105</v>
      </c>
      <c r="E184" s="316">
        <f t="shared" si="8"/>
        <v>-0.046</v>
      </c>
      <c r="F184" s="160" t="str">
        <f t="shared" si="6"/>
        <v>是</v>
      </c>
      <c r="G184" s="177" t="str">
        <f t="shared" si="7"/>
        <v>项</v>
      </c>
    </row>
    <row r="185" s="177" customFormat="1" ht="36" customHeight="1" spans="1:7">
      <c r="A185" s="454">
        <v>2013102</v>
      </c>
      <c r="B185" s="313" t="s">
        <v>138</v>
      </c>
      <c r="C185" s="455">
        <v>0</v>
      </c>
      <c r="D185" s="455">
        <v>28</v>
      </c>
      <c r="E185" s="316" t="str">
        <f t="shared" si="8"/>
        <v/>
      </c>
      <c r="F185" s="160" t="str">
        <f t="shared" si="6"/>
        <v>是</v>
      </c>
      <c r="G185" s="177" t="str">
        <f t="shared" si="7"/>
        <v>项</v>
      </c>
    </row>
    <row r="186" s="177" customFormat="1" ht="36" customHeight="1" spans="1:7">
      <c r="A186" s="454">
        <v>2013103</v>
      </c>
      <c r="B186" s="313" t="s">
        <v>139</v>
      </c>
      <c r="C186" s="455">
        <v>0</v>
      </c>
      <c r="D186" s="455">
        <v>0</v>
      </c>
      <c r="E186" s="316" t="str">
        <f t="shared" si="8"/>
        <v/>
      </c>
      <c r="F186" s="160" t="str">
        <f t="shared" si="6"/>
        <v>否</v>
      </c>
      <c r="G186" s="177" t="str">
        <f t="shared" si="7"/>
        <v>项</v>
      </c>
    </row>
    <row r="187" s="177" customFormat="1" ht="36" customHeight="1" spans="1:7">
      <c r="A187" s="454">
        <v>2013105</v>
      </c>
      <c r="B187" s="313" t="s">
        <v>244</v>
      </c>
      <c r="C187" s="455">
        <v>0</v>
      </c>
      <c r="D187" s="455">
        <v>0</v>
      </c>
      <c r="E187" s="316" t="str">
        <f t="shared" si="8"/>
        <v/>
      </c>
      <c r="F187" s="160" t="str">
        <f t="shared" si="6"/>
        <v>否</v>
      </c>
      <c r="G187" s="177" t="str">
        <f t="shared" si="7"/>
        <v>项</v>
      </c>
    </row>
    <row r="188" s="177" customFormat="1" ht="36" customHeight="1" spans="1:7">
      <c r="A188" s="454">
        <v>2013150</v>
      </c>
      <c r="B188" s="313" t="s">
        <v>146</v>
      </c>
      <c r="C188" s="455">
        <v>0</v>
      </c>
      <c r="D188" s="455">
        <v>0</v>
      </c>
      <c r="E188" s="316" t="str">
        <f t="shared" si="8"/>
        <v/>
      </c>
      <c r="F188" s="160" t="str">
        <f t="shared" si="6"/>
        <v>否</v>
      </c>
      <c r="G188" s="177" t="str">
        <f t="shared" si="7"/>
        <v>项</v>
      </c>
    </row>
    <row r="189" s="177" customFormat="1" ht="36" customHeight="1" spans="1:7">
      <c r="A189" s="454">
        <v>2013199</v>
      </c>
      <c r="B189" s="313" t="s">
        <v>245</v>
      </c>
      <c r="C189" s="455">
        <v>149</v>
      </c>
      <c r="D189" s="455">
        <v>623</v>
      </c>
      <c r="E189" s="316">
        <f t="shared" si="8"/>
        <v>3.181</v>
      </c>
      <c r="F189" s="160" t="str">
        <f t="shared" si="6"/>
        <v>是</v>
      </c>
      <c r="G189" s="177" t="str">
        <f t="shared" si="7"/>
        <v>项</v>
      </c>
    </row>
    <row r="190" s="177" customFormat="1" ht="36" customHeight="1" spans="1:7">
      <c r="A190" s="453">
        <v>20132</v>
      </c>
      <c r="B190" s="309" t="s">
        <v>246</v>
      </c>
      <c r="C190" s="319">
        <f>SUM(C191:C196)</f>
        <v>823</v>
      </c>
      <c r="D190" s="319">
        <f>SUM(D191:D196)</f>
        <v>622</v>
      </c>
      <c r="E190" s="316">
        <f t="shared" si="8"/>
        <v>-0.244</v>
      </c>
      <c r="F190" s="160" t="str">
        <f t="shared" si="6"/>
        <v>是</v>
      </c>
      <c r="G190" s="177" t="str">
        <f t="shared" si="7"/>
        <v>款</v>
      </c>
    </row>
    <row r="191" s="177" customFormat="1" ht="36" customHeight="1" spans="1:7">
      <c r="A191" s="454">
        <v>2013201</v>
      </c>
      <c r="B191" s="313" t="s">
        <v>137</v>
      </c>
      <c r="C191" s="455">
        <v>371</v>
      </c>
      <c r="D191" s="455">
        <v>357</v>
      </c>
      <c r="E191" s="316">
        <f t="shared" si="8"/>
        <v>-0.038</v>
      </c>
      <c r="F191" s="160" t="str">
        <f t="shared" si="6"/>
        <v>是</v>
      </c>
      <c r="G191" s="177" t="str">
        <f t="shared" si="7"/>
        <v>项</v>
      </c>
    </row>
    <row r="192" s="437" customFormat="1" ht="36" customHeight="1" spans="1:7">
      <c r="A192" s="456">
        <v>2013202</v>
      </c>
      <c r="B192" s="457" t="s">
        <v>138</v>
      </c>
      <c r="C192" s="458">
        <v>122</v>
      </c>
      <c r="D192" s="458">
        <v>2</v>
      </c>
      <c r="E192" s="459">
        <f t="shared" si="8"/>
        <v>-0.984</v>
      </c>
      <c r="F192" s="160" t="str">
        <f t="shared" si="6"/>
        <v>是</v>
      </c>
      <c r="G192" s="177" t="str">
        <f t="shared" si="7"/>
        <v>项</v>
      </c>
    </row>
    <row r="193" s="177" customFormat="1" ht="36" customHeight="1" spans="1:7">
      <c r="A193" s="454">
        <v>2013203</v>
      </c>
      <c r="B193" s="313" t="s">
        <v>139</v>
      </c>
      <c r="C193" s="455">
        <v>0</v>
      </c>
      <c r="D193" s="455">
        <v>0</v>
      </c>
      <c r="E193" s="316" t="str">
        <f t="shared" si="8"/>
        <v/>
      </c>
      <c r="F193" s="160" t="str">
        <f t="shared" si="6"/>
        <v>否</v>
      </c>
      <c r="G193" s="177" t="str">
        <f t="shared" si="7"/>
        <v>项</v>
      </c>
    </row>
    <row r="194" s="177" customFormat="1" ht="36" customHeight="1" spans="1:7">
      <c r="A194" s="454">
        <v>2013204</v>
      </c>
      <c r="B194" s="313" t="s">
        <v>247</v>
      </c>
      <c r="C194" s="455">
        <v>0</v>
      </c>
      <c r="D194" s="455">
        <v>0</v>
      </c>
      <c r="E194" s="316" t="str">
        <f t="shared" si="8"/>
        <v/>
      </c>
      <c r="F194" s="160" t="str">
        <f t="shared" si="6"/>
        <v>否</v>
      </c>
      <c r="G194" s="177" t="str">
        <f t="shared" si="7"/>
        <v>项</v>
      </c>
    </row>
    <row r="195" s="177" customFormat="1" ht="36" customHeight="1" spans="1:7">
      <c r="A195" s="454">
        <v>2013250</v>
      </c>
      <c r="B195" s="313" t="s">
        <v>146</v>
      </c>
      <c r="C195" s="455">
        <v>0</v>
      </c>
      <c r="D195" s="455">
        <v>0</v>
      </c>
      <c r="E195" s="316" t="str">
        <f t="shared" si="8"/>
        <v/>
      </c>
      <c r="F195" s="160" t="str">
        <f t="shared" si="6"/>
        <v>否</v>
      </c>
      <c r="G195" s="177" t="str">
        <f t="shared" si="7"/>
        <v>项</v>
      </c>
    </row>
    <row r="196" s="177" customFormat="1" ht="36" customHeight="1" spans="1:7">
      <c r="A196" s="454">
        <v>2013299</v>
      </c>
      <c r="B196" s="313" t="s">
        <v>248</v>
      </c>
      <c r="C196" s="455">
        <v>330</v>
      </c>
      <c r="D196" s="455">
        <v>263</v>
      </c>
      <c r="E196" s="316">
        <f t="shared" si="8"/>
        <v>-0.203</v>
      </c>
      <c r="F196" s="160" t="str">
        <f t="shared" ref="F196:F259" si="9">IF(LEN(A196)=3,"是",IF(B196&lt;&gt;"",IF(SUM(C196:D196)&lt;&gt;0,"是","否"),"是"))</f>
        <v>是</v>
      </c>
      <c r="G196" s="177" t="str">
        <f t="shared" ref="G196:G259" si="10">IF(LEN(A196)=3,"类",IF(LEN(A196)=5,"款","项"))</f>
        <v>项</v>
      </c>
    </row>
    <row r="197" s="177" customFormat="1" ht="36" customHeight="1" spans="1:7">
      <c r="A197" s="453">
        <v>20133</v>
      </c>
      <c r="B197" s="309" t="s">
        <v>249</v>
      </c>
      <c r="C197" s="319">
        <f>SUM(C198:C203)</f>
        <v>497</v>
      </c>
      <c r="D197" s="319">
        <f>SUM(D198:D203)</f>
        <v>489</v>
      </c>
      <c r="E197" s="316">
        <f t="shared" ref="E197:E260" si="11">IF(C197&gt;0,D197/C197-1,IF(C197&lt;0,-(D197/C197-1),""))</f>
        <v>-0.016</v>
      </c>
      <c r="F197" s="160" t="str">
        <f t="shared" si="9"/>
        <v>是</v>
      </c>
      <c r="G197" s="177" t="str">
        <f t="shared" si="10"/>
        <v>款</v>
      </c>
    </row>
    <row r="198" s="177" customFormat="1" ht="36" customHeight="1" spans="1:7">
      <c r="A198" s="454">
        <v>2013301</v>
      </c>
      <c r="B198" s="313" t="s">
        <v>137</v>
      </c>
      <c r="C198" s="455">
        <v>425</v>
      </c>
      <c r="D198" s="455">
        <v>429</v>
      </c>
      <c r="E198" s="316">
        <f t="shared" si="11"/>
        <v>0.009</v>
      </c>
      <c r="F198" s="160" t="str">
        <f t="shared" si="9"/>
        <v>是</v>
      </c>
      <c r="G198" s="177" t="str">
        <f t="shared" si="10"/>
        <v>项</v>
      </c>
    </row>
    <row r="199" s="177" customFormat="1" ht="36" customHeight="1" spans="1:7">
      <c r="A199" s="454">
        <v>2013302</v>
      </c>
      <c r="B199" s="313" t="s">
        <v>138</v>
      </c>
      <c r="C199" s="455">
        <v>0</v>
      </c>
      <c r="D199" s="455">
        <v>30</v>
      </c>
      <c r="E199" s="316" t="str">
        <f t="shared" si="11"/>
        <v/>
      </c>
      <c r="F199" s="160" t="str">
        <f t="shared" si="9"/>
        <v>是</v>
      </c>
      <c r="G199" s="177" t="str">
        <f t="shared" si="10"/>
        <v>项</v>
      </c>
    </row>
    <row r="200" s="177" customFormat="1" ht="36" customHeight="1" spans="1:7">
      <c r="A200" s="454">
        <v>2013303</v>
      </c>
      <c r="B200" s="313" t="s">
        <v>139</v>
      </c>
      <c r="C200" s="455">
        <v>0</v>
      </c>
      <c r="D200" s="455">
        <v>0</v>
      </c>
      <c r="E200" s="316" t="str">
        <f t="shared" si="11"/>
        <v/>
      </c>
      <c r="F200" s="160" t="str">
        <f t="shared" si="9"/>
        <v>否</v>
      </c>
      <c r="G200" s="177" t="str">
        <f t="shared" si="10"/>
        <v>项</v>
      </c>
    </row>
    <row r="201" s="177" customFormat="1" ht="36" customHeight="1" spans="1:7">
      <c r="A201" s="454">
        <v>2013304</v>
      </c>
      <c r="B201" s="313" t="s">
        <v>250</v>
      </c>
      <c r="C201" s="455">
        <v>0</v>
      </c>
      <c r="D201" s="455">
        <v>0</v>
      </c>
      <c r="E201" s="316" t="str">
        <f t="shared" si="11"/>
        <v/>
      </c>
      <c r="F201" s="160" t="str">
        <f t="shared" si="9"/>
        <v>否</v>
      </c>
      <c r="G201" s="177" t="str">
        <f t="shared" si="10"/>
        <v>项</v>
      </c>
    </row>
    <row r="202" s="177" customFormat="1" ht="36" customHeight="1" spans="1:7">
      <c r="A202" s="454">
        <v>2013350</v>
      </c>
      <c r="B202" s="313" t="s">
        <v>146</v>
      </c>
      <c r="C202" s="455">
        <v>0</v>
      </c>
      <c r="D202" s="455">
        <v>0</v>
      </c>
      <c r="E202" s="316" t="str">
        <f t="shared" si="11"/>
        <v/>
      </c>
      <c r="F202" s="160" t="str">
        <f t="shared" si="9"/>
        <v>否</v>
      </c>
      <c r="G202" s="177" t="str">
        <f t="shared" si="10"/>
        <v>项</v>
      </c>
    </row>
    <row r="203" s="177" customFormat="1" ht="36" customHeight="1" spans="1:7">
      <c r="A203" s="454">
        <v>2013399</v>
      </c>
      <c r="B203" s="313" t="s">
        <v>251</v>
      </c>
      <c r="C203" s="455">
        <v>72</v>
      </c>
      <c r="D203" s="455">
        <v>30</v>
      </c>
      <c r="E203" s="316">
        <f t="shared" si="11"/>
        <v>-0.583</v>
      </c>
      <c r="F203" s="160" t="str">
        <f t="shared" si="9"/>
        <v>是</v>
      </c>
      <c r="G203" s="177" t="str">
        <f t="shared" si="10"/>
        <v>项</v>
      </c>
    </row>
    <row r="204" s="177" customFormat="1" ht="36" customHeight="1" spans="1:7">
      <c r="A204" s="453">
        <v>20134</v>
      </c>
      <c r="B204" s="309" t="s">
        <v>252</v>
      </c>
      <c r="C204" s="319">
        <f>SUM(C205:C211)</f>
        <v>200</v>
      </c>
      <c r="D204" s="319">
        <f>SUM(D205:D211)</f>
        <v>354</v>
      </c>
      <c r="E204" s="316">
        <f t="shared" si="11"/>
        <v>0.77</v>
      </c>
      <c r="F204" s="160" t="str">
        <f t="shared" si="9"/>
        <v>是</v>
      </c>
      <c r="G204" s="177" t="str">
        <f t="shared" si="10"/>
        <v>款</v>
      </c>
    </row>
    <row r="205" s="177" customFormat="1" ht="36" customHeight="1" spans="1:7">
      <c r="A205" s="454">
        <v>2013401</v>
      </c>
      <c r="B205" s="313" t="s">
        <v>137</v>
      </c>
      <c r="C205" s="455">
        <v>127</v>
      </c>
      <c r="D205" s="455">
        <v>284</v>
      </c>
      <c r="E205" s="316">
        <f t="shared" si="11"/>
        <v>1.236</v>
      </c>
      <c r="F205" s="160" t="str">
        <f t="shared" si="9"/>
        <v>是</v>
      </c>
      <c r="G205" s="177" t="str">
        <f t="shared" si="10"/>
        <v>项</v>
      </c>
    </row>
    <row r="206" s="177" customFormat="1" ht="36" customHeight="1" spans="1:7">
      <c r="A206" s="454">
        <v>2013402</v>
      </c>
      <c r="B206" s="313" t="s">
        <v>138</v>
      </c>
      <c r="C206" s="455">
        <v>0</v>
      </c>
      <c r="D206" s="455">
        <v>0</v>
      </c>
      <c r="E206" s="316" t="str">
        <f t="shared" si="11"/>
        <v/>
      </c>
      <c r="F206" s="160" t="str">
        <f t="shared" si="9"/>
        <v>否</v>
      </c>
      <c r="G206" s="177" t="str">
        <f t="shared" si="10"/>
        <v>项</v>
      </c>
    </row>
    <row r="207" s="177" customFormat="1" ht="36" customHeight="1" spans="1:7">
      <c r="A207" s="454">
        <v>2013403</v>
      </c>
      <c r="B207" s="313" t="s">
        <v>139</v>
      </c>
      <c r="C207" s="455">
        <v>0</v>
      </c>
      <c r="D207" s="455">
        <v>0</v>
      </c>
      <c r="E207" s="316" t="str">
        <f t="shared" si="11"/>
        <v/>
      </c>
      <c r="F207" s="160" t="str">
        <f t="shared" si="9"/>
        <v>否</v>
      </c>
      <c r="G207" s="177" t="str">
        <f t="shared" si="10"/>
        <v>项</v>
      </c>
    </row>
    <row r="208" s="177" customFormat="1" ht="36" customHeight="1" spans="1:7">
      <c r="A208" s="454">
        <v>2013404</v>
      </c>
      <c r="B208" s="313" t="s">
        <v>253</v>
      </c>
      <c r="C208" s="455">
        <v>11</v>
      </c>
      <c r="D208" s="455">
        <v>12</v>
      </c>
      <c r="E208" s="316">
        <f t="shared" si="11"/>
        <v>0.091</v>
      </c>
      <c r="F208" s="160" t="str">
        <f t="shared" si="9"/>
        <v>是</v>
      </c>
      <c r="G208" s="177" t="str">
        <f t="shared" si="10"/>
        <v>项</v>
      </c>
    </row>
    <row r="209" s="177" customFormat="1" ht="36" customHeight="1" spans="1:7">
      <c r="A209" s="454">
        <v>2013405</v>
      </c>
      <c r="B209" s="313" t="s">
        <v>254</v>
      </c>
      <c r="C209" s="455">
        <v>3</v>
      </c>
      <c r="D209" s="455">
        <v>3</v>
      </c>
      <c r="E209" s="316">
        <f t="shared" si="11"/>
        <v>0</v>
      </c>
      <c r="F209" s="160" t="str">
        <f t="shared" si="9"/>
        <v>是</v>
      </c>
      <c r="G209" s="177" t="str">
        <f t="shared" si="10"/>
        <v>项</v>
      </c>
    </row>
    <row r="210" s="177" customFormat="1" ht="36" customHeight="1" spans="1:7">
      <c r="A210" s="454">
        <v>2013450</v>
      </c>
      <c r="B210" s="313" t="s">
        <v>146</v>
      </c>
      <c r="C210" s="455">
        <v>44</v>
      </c>
      <c r="D210" s="455">
        <v>33</v>
      </c>
      <c r="E210" s="316">
        <f t="shared" si="11"/>
        <v>-0.25</v>
      </c>
      <c r="F210" s="160" t="str">
        <f t="shared" si="9"/>
        <v>是</v>
      </c>
      <c r="G210" s="177" t="str">
        <f t="shared" si="10"/>
        <v>项</v>
      </c>
    </row>
    <row r="211" s="177" customFormat="1" ht="36" customHeight="1" spans="1:7">
      <c r="A211" s="454">
        <v>2013499</v>
      </c>
      <c r="B211" s="313" t="s">
        <v>255</v>
      </c>
      <c r="C211" s="455">
        <v>15</v>
      </c>
      <c r="D211" s="455">
        <v>22</v>
      </c>
      <c r="E211" s="316">
        <f t="shared" si="11"/>
        <v>0.467</v>
      </c>
      <c r="F211" s="160" t="str">
        <f t="shared" si="9"/>
        <v>是</v>
      </c>
      <c r="G211" s="177" t="str">
        <f t="shared" si="10"/>
        <v>项</v>
      </c>
    </row>
    <row r="212" s="177" customFormat="1" ht="36" customHeight="1" spans="1:7">
      <c r="A212" s="453">
        <v>20135</v>
      </c>
      <c r="B212" s="309" t="s">
        <v>256</v>
      </c>
      <c r="C212" s="319">
        <f>SUM(C213:C217)</f>
        <v>0</v>
      </c>
      <c r="D212" s="319">
        <f>SUM(D213:D217)</f>
        <v>0</v>
      </c>
      <c r="E212" s="316" t="str">
        <f t="shared" si="11"/>
        <v/>
      </c>
      <c r="F212" s="160" t="str">
        <f t="shared" si="9"/>
        <v>否</v>
      </c>
      <c r="G212" s="177" t="str">
        <f t="shared" si="10"/>
        <v>款</v>
      </c>
    </row>
    <row r="213" s="177" customFormat="1" ht="36" customHeight="1" spans="1:7">
      <c r="A213" s="454">
        <v>2013501</v>
      </c>
      <c r="B213" s="313" t="s">
        <v>137</v>
      </c>
      <c r="C213" s="455">
        <v>0</v>
      </c>
      <c r="D213" s="455">
        <v>0</v>
      </c>
      <c r="E213" s="316" t="str">
        <f t="shared" si="11"/>
        <v/>
      </c>
      <c r="F213" s="160" t="str">
        <f t="shared" si="9"/>
        <v>否</v>
      </c>
      <c r="G213" s="177" t="str">
        <f t="shared" si="10"/>
        <v>项</v>
      </c>
    </row>
    <row r="214" s="177" customFormat="1" ht="36" customHeight="1" spans="1:7">
      <c r="A214" s="454">
        <v>2013502</v>
      </c>
      <c r="B214" s="313" t="s">
        <v>138</v>
      </c>
      <c r="C214" s="455">
        <v>0</v>
      </c>
      <c r="D214" s="455">
        <v>0</v>
      </c>
      <c r="E214" s="316" t="str">
        <f t="shared" si="11"/>
        <v/>
      </c>
      <c r="F214" s="160" t="str">
        <f t="shared" si="9"/>
        <v>否</v>
      </c>
      <c r="G214" s="177" t="str">
        <f t="shared" si="10"/>
        <v>项</v>
      </c>
    </row>
    <row r="215" s="177" customFormat="1" ht="36" customHeight="1" spans="1:7">
      <c r="A215" s="454">
        <v>2013503</v>
      </c>
      <c r="B215" s="313" t="s">
        <v>139</v>
      </c>
      <c r="C215" s="455">
        <v>0</v>
      </c>
      <c r="D215" s="455">
        <v>0</v>
      </c>
      <c r="E215" s="316" t="str">
        <f t="shared" si="11"/>
        <v/>
      </c>
      <c r="F215" s="160" t="str">
        <f t="shared" si="9"/>
        <v>否</v>
      </c>
      <c r="G215" s="177" t="str">
        <f t="shared" si="10"/>
        <v>项</v>
      </c>
    </row>
    <row r="216" s="177" customFormat="1" ht="36" customHeight="1" spans="1:7">
      <c r="A216" s="454">
        <v>2013550</v>
      </c>
      <c r="B216" s="313" t="s">
        <v>146</v>
      </c>
      <c r="C216" s="455">
        <v>0</v>
      </c>
      <c r="D216" s="455">
        <v>0</v>
      </c>
      <c r="E216" s="316" t="str">
        <f t="shared" si="11"/>
        <v/>
      </c>
      <c r="F216" s="160" t="str">
        <f t="shared" si="9"/>
        <v>否</v>
      </c>
      <c r="G216" s="177" t="str">
        <f t="shared" si="10"/>
        <v>项</v>
      </c>
    </row>
    <row r="217" s="177" customFormat="1" ht="36" customHeight="1" spans="1:7">
      <c r="A217" s="454">
        <v>2013599</v>
      </c>
      <c r="B217" s="313" t="s">
        <v>257</v>
      </c>
      <c r="C217" s="455">
        <v>0</v>
      </c>
      <c r="D217" s="455">
        <v>0</v>
      </c>
      <c r="E217" s="316" t="str">
        <f t="shared" si="11"/>
        <v/>
      </c>
      <c r="F217" s="160" t="str">
        <f t="shared" si="9"/>
        <v>否</v>
      </c>
      <c r="G217" s="177" t="str">
        <f t="shared" si="10"/>
        <v>项</v>
      </c>
    </row>
    <row r="218" s="177" customFormat="1" ht="36" customHeight="1" spans="1:7">
      <c r="A218" s="453">
        <v>20136</v>
      </c>
      <c r="B218" s="309" t="s">
        <v>258</v>
      </c>
      <c r="C218" s="319">
        <f>SUM(C219:C223)</f>
        <v>564</v>
      </c>
      <c r="D218" s="319">
        <f>SUM(D219:D223)</f>
        <v>490</v>
      </c>
      <c r="E218" s="316">
        <f t="shared" si="11"/>
        <v>-0.131</v>
      </c>
      <c r="F218" s="160" t="str">
        <f t="shared" si="9"/>
        <v>是</v>
      </c>
      <c r="G218" s="177" t="str">
        <f t="shared" si="10"/>
        <v>款</v>
      </c>
    </row>
    <row r="219" s="177" customFormat="1" ht="36" customHeight="1" spans="1:7">
      <c r="A219" s="454">
        <v>2013601</v>
      </c>
      <c r="B219" s="313" t="s">
        <v>137</v>
      </c>
      <c r="C219" s="455">
        <v>405</v>
      </c>
      <c r="D219" s="455">
        <v>408</v>
      </c>
      <c r="E219" s="316">
        <f t="shared" si="11"/>
        <v>0.007</v>
      </c>
      <c r="F219" s="160" t="str">
        <f t="shared" si="9"/>
        <v>是</v>
      </c>
      <c r="G219" s="177" t="str">
        <f t="shared" si="10"/>
        <v>项</v>
      </c>
    </row>
    <row r="220" s="177" customFormat="1" ht="36" customHeight="1" spans="1:7">
      <c r="A220" s="454">
        <v>2013602</v>
      </c>
      <c r="B220" s="313" t="s">
        <v>138</v>
      </c>
      <c r="C220" s="455">
        <v>0</v>
      </c>
      <c r="D220" s="455">
        <v>0</v>
      </c>
      <c r="E220" s="316" t="str">
        <f t="shared" si="11"/>
        <v/>
      </c>
      <c r="F220" s="160" t="str">
        <f t="shared" si="9"/>
        <v>否</v>
      </c>
      <c r="G220" s="177" t="str">
        <f t="shared" si="10"/>
        <v>项</v>
      </c>
    </row>
    <row r="221" s="177" customFormat="1" ht="36" customHeight="1" spans="1:7">
      <c r="A221" s="454">
        <v>2013603</v>
      </c>
      <c r="B221" s="313" t="s">
        <v>139</v>
      </c>
      <c r="C221" s="455">
        <v>0</v>
      </c>
      <c r="D221" s="455">
        <v>0</v>
      </c>
      <c r="E221" s="316" t="str">
        <f t="shared" si="11"/>
        <v/>
      </c>
      <c r="F221" s="160" t="str">
        <f t="shared" si="9"/>
        <v>否</v>
      </c>
      <c r="G221" s="177" t="str">
        <f t="shared" si="10"/>
        <v>项</v>
      </c>
    </row>
    <row r="222" s="177" customFormat="1" ht="36" customHeight="1" spans="1:7">
      <c r="A222" s="454">
        <v>2013650</v>
      </c>
      <c r="B222" s="313" t="s">
        <v>146</v>
      </c>
      <c r="C222" s="455">
        <v>0</v>
      </c>
      <c r="D222" s="455">
        <v>0</v>
      </c>
      <c r="E222" s="316" t="str">
        <f t="shared" si="11"/>
        <v/>
      </c>
      <c r="F222" s="160" t="str">
        <f t="shared" si="9"/>
        <v>否</v>
      </c>
      <c r="G222" s="177" t="str">
        <f t="shared" si="10"/>
        <v>项</v>
      </c>
    </row>
    <row r="223" s="177" customFormat="1" ht="36" customHeight="1" spans="1:7">
      <c r="A223" s="454">
        <v>2013699</v>
      </c>
      <c r="B223" s="313" t="s">
        <v>259</v>
      </c>
      <c r="C223" s="455">
        <v>159</v>
      </c>
      <c r="D223" s="455">
        <v>82</v>
      </c>
      <c r="E223" s="316">
        <f t="shared" si="11"/>
        <v>-0.484</v>
      </c>
      <c r="F223" s="160" t="str">
        <f t="shared" si="9"/>
        <v>是</v>
      </c>
      <c r="G223" s="177" t="str">
        <f t="shared" si="10"/>
        <v>项</v>
      </c>
    </row>
    <row r="224" s="177" customFormat="1" ht="36" customHeight="1" spans="1:7">
      <c r="A224" s="453">
        <v>20137</v>
      </c>
      <c r="B224" s="309" t="s">
        <v>260</v>
      </c>
      <c r="C224" s="319">
        <f>SUM(C225:C230)</f>
        <v>0</v>
      </c>
      <c r="D224" s="319">
        <f>SUM(D225:D230)</f>
        <v>0</v>
      </c>
      <c r="E224" s="316" t="str">
        <f t="shared" si="11"/>
        <v/>
      </c>
      <c r="F224" s="160" t="str">
        <f t="shared" si="9"/>
        <v>否</v>
      </c>
      <c r="G224" s="177" t="str">
        <f t="shared" si="10"/>
        <v>款</v>
      </c>
    </row>
    <row r="225" s="177" customFormat="1" ht="36" customHeight="1" spans="1:7">
      <c r="A225" s="454">
        <v>2013701</v>
      </c>
      <c r="B225" s="313" t="s">
        <v>137</v>
      </c>
      <c r="C225" s="455">
        <v>0</v>
      </c>
      <c r="D225" s="455">
        <v>0</v>
      </c>
      <c r="E225" s="316" t="str">
        <f t="shared" si="11"/>
        <v/>
      </c>
      <c r="F225" s="160" t="str">
        <f t="shared" si="9"/>
        <v>否</v>
      </c>
      <c r="G225" s="177" t="str">
        <f t="shared" si="10"/>
        <v>项</v>
      </c>
    </row>
    <row r="226" s="177" customFormat="1" ht="36" customHeight="1" spans="1:7">
      <c r="A226" s="454">
        <v>2013702</v>
      </c>
      <c r="B226" s="313" t="s">
        <v>138</v>
      </c>
      <c r="C226" s="455">
        <v>0</v>
      </c>
      <c r="D226" s="455">
        <v>0</v>
      </c>
      <c r="E226" s="316" t="str">
        <f t="shared" si="11"/>
        <v/>
      </c>
      <c r="F226" s="160" t="str">
        <f t="shared" si="9"/>
        <v>否</v>
      </c>
      <c r="G226" s="177" t="str">
        <f t="shared" si="10"/>
        <v>项</v>
      </c>
    </row>
    <row r="227" s="177" customFormat="1" ht="36" customHeight="1" spans="1:7">
      <c r="A227" s="454">
        <v>2013703</v>
      </c>
      <c r="B227" s="313" t="s">
        <v>139</v>
      </c>
      <c r="C227" s="455">
        <v>0</v>
      </c>
      <c r="D227" s="455">
        <v>0</v>
      </c>
      <c r="E227" s="316" t="str">
        <f t="shared" si="11"/>
        <v/>
      </c>
      <c r="F227" s="160" t="str">
        <f t="shared" si="9"/>
        <v>否</v>
      </c>
      <c r="G227" s="177" t="str">
        <f t="shared" si="10"/>
        <v>项</v>
      </c>
    </row>
    <row r="228" s="177" customFormat="1" ht="36" customHeight="1" spans="1:7">
      <c r="A228" s="454">
        <v>2013704</v>
      </c>
      <c r="B228" s="313" t="s">
        <v>261</v>
      </c>
      <c r="C228" s="455">
        <v>0</v>
      </c>
      <c r="D228" s="455">
        <v>0</v>
      </c>
      <c r="E228" s="316" t="str">
        <f t="shared" si="11"/>
        <v/>
      </c>
      <c r="F228" s="160" t="str">
        <f t="shared" si="9"/>
        <v>否</v>
      </c>
      <c r="G228" s="177" t="str">
        <f t="shared" si="10"/>
        <v>项</v>
      </c>
    </row>
    <row r="229" s="177" customFormat="1" ht="36" customHeight="1" spans="1:7">
      <c r="A229" s="454">
        <v>2013750</v>
      </c>
      <c r="B229" s="313" t="s">
        <v>146</v>
      </c>
      <c r="C229" s="455">
        <v>0</v>
      </c>
      <c r="D229" s="455">
        <v>0</v>
      </c>
      <c r="E229" s="316" t="str">
        <f t="shared" si="11"/>
        <v/>
      </c>
      <c r="F229" s="160" t="str">
        <f t="shared" si="9"/>
        <v>否</v>
      </c>
      <c r="G229" s="177" t="str">
        <f t="shared" si="10"/>
        <v>项</v>
      </c>
    </row>
    <row r="230" s="177" customFormat="1" ht="36" customHeight="1" spans="1:7">
      <c r="A230" s="454">
        <v>2013799</v>
      </c>
      <c r="B230" s="313" t="s">
        <v>262</v>
      </c>
      <c r="C230" s="455">
        <v>0</v>
      </c>
      <c r="D230" s="455">
        <v>0</v>
      </c>
      <c r="E230" s="316" t="str">
        <f t="shared" si="11"/>
        <v/>
      </c>
      <c r="F230" s="160" t="str">
        <f t="shared" si="9"/>
        <v>否</v>
      </c>
      <c r="G230" s="177" t="str">
        <f t="shared" si="10"/>
        <v>项</v>
      </c>
    </row>
    <row r="231" s="177" customFormat="1" ht="36" customHeight="1" spans="1:7">
      <c r="A231" s="453">
        <v>20138</v>
      </c>
      <c r="B231" s="309" t="s">
        <v>263</v>
      </c>
      <c r="C231" s="319">
        <f>SUM(C232:C245)</f>
        <v>1046</v>
      </c>
      <c r="D231" s="319">
        <f>SUM(D232:D245)</f>
        <v>1003</v>
      </c>
      <c r="E231" s="316">
        <f t="shared" si="11"/>
        <v>-0.041</v>
      </c>
      <c r="F231" s="160" t="str">
        <f t="shared" si="9"/>
        <v>是</v>
      </c>
      <c r="G231" s="177" t="str">
        <f t="shared" si="10"/>
        <v>款</v>
      </c>
    </row>
    <row r="232" s="177" customFormat="1" ht="36" customHeight="1" spans="1:7">
      <c r="A232" s="454">
        <v>2013801</v>
      </c>
      <c r="B232" s="313" t="s">
        <v>137</v>
      </c>
      <c r="C232" s="455">
        <v>894</v>
      </c>
      <c r="D232" s="455">
        <v>908</v>
      </c>
      <c r="E232" s="316">
        <f t="shared" si="11"/>
        <v>0.016</v>
      </c>
      <c r="F232" s="160" t="str">
        <f t="shared" si="9"/>
        <v>是</v>
      </c>
      <c r="G232" s="177" t="str">
        <f t="shared" si="10"/>
        <v>项</v>
      </c>
    </row>
    <row r="233" s="177" customFormat="1" ht="36" customHeight="1" spans="1:7">
      <c r="A233" s="454">
        <v>2013802</v>
      </c>
      <c r="B233" s="313" t="s">
        <v>138</v>
      </c>
      <c r="C233" s="455">
        <v>0</v>
      </c>
      <c r="D233" s="455">
        <v>0</v>
      </c>
      <c r="E233" s="316" t="str">
        <f t="shared" si="11"/>
        <v/>
      </c>
      <c r="F233" s="160" t="str">
        <f t="shared" si="9"/>
        <v>否</v>
      </c>
      <c r="G233" s="177" t="str">
        <f t="shared" si="10"/>
        <v>项</v>
      </c>
    </row>
    <row r="234" s="177" customFormat="1" ht="36" customHeight="1" spans="1:7">
      <c r="A234" s="454">
        <v>2013803</v>
      </c>
      <c r="B234" s="313" t="s">
        <v>139</v>
      </c>
      <c r="C234" s="455">
        <v>0</v>
      </c>
      <c r="D234" s="455">
        <v>0</v>
      </c>
      <c r="E234" s="316" t="str">
        <f t="shared" si="11"/>
        <v/>
      </c>
      <c r="F234" s="160" t="str">
        <f t="shared" si="9"/>
        <v>否</v>
      </c>
      <c r="G234" s="177" t="str">
        <f t="shared" si="10"/>
        <v>项</v>
      </c>
    </row>
    <row r="235" s="177" customFormat="1" ht="36" customHeight="1" spans="1:7">
      <c r="A235" s="454">
        <v>2013804</v>
      </c>
      <c r="B235" s="313" t="s">
        <v>264</v>
      </c>
      <c r="C235" s="455">
        <v>0</v>
      </c>
      <c r="D235" s="455">
        <v>0</v>
      </c>
      <c r="E235" s="316" t="str">
        <f t="shared" si="11"/>
        <v/>
      </c>
      <c r="F235" s="160" t="str">
        <f t="shared" si="9"/>
        <v>否</v>
      </c>
      <c r="G235" s="177" t="str">
        <f t="shared" si="10"/>
        <v>项</v>
      </c>
    </row>
    <row r="236" s="177" customFormat="1" ht="36" customHeight="1" spans="1:7">
      <c r="A236" s="454">
        <v>2013805</v>
      </c>
      <c r="B236" s="313" t="s">
        <v>265</v>
      </c>
      <c r="C236" s="455">
        <v>0</v>
      </c>
      <c r="D236" s="455">
        <v>82</v>
      </c>
      <c r="E236" s="316" t="str">
        <f t="shared" si="11"/>
        <v/>
      </c>
      <c r="F236" s="160" t="str">
        <f t="shared" si="9"/>
        <v>是</v>
      </c>
      <c r="G236" s="177" t="str">
        <f t="shared" si="10"/>
        <v>项</v>
      </c>
    </row>
    <row r="237" s="177" customFormat="1" ht="36" customHeight="1" spans="1:7">
      <c r="A237" s="454">
        <v>2013808</v>
      </c>
      <c r="B237" s="313" t="s">
        <v>178</v>
      </c>
      <c r="C237" s="455">
        <v>0</v>
      </c>
      <c r="D237" s="455">
        <v>0</v>
      </c>
      <c r="E237" s="316" t="str">
        <f t="shared" si="11"/>
        <v/>
      </c>
      <c r="F237" s="160" t="str">
        <f t="shared" si="9"/>
        <v>否</v>
      </c>
      <c r="G237" s="177" t="str">
        <f t="shared" si="10"/>
        <v>项</v>
      </c>
    </row>
    <row r="238" s="177" customFormat="1" ht="36" customHeight="1" spans="1:7">
      <c r="A238" s="454">
        <v>2013810</v>
      </c>
      <c r="B238" s="313" t="s">
        <v>266</v>
      </c>
      <c r="C238" s="455">
        <v>0</v>
      </c>
      <c r="D238" s="455">
        <v>0</v>
      </c>
      <c r="E238" s="316" t="str">
        <f t="shared" si="11"/>
        <v/>
      </c>
      <c r="F238" s="160" t="str">
        <f t="shared" si="9"/>
        <v>否</v>
      </c>
      <c r="G238" s="177" t="str">
        <f t="shared" si="10"/>
        <v>项</v>
      </c>
    </row>
    <row r="239" s="177" customFormat="1" ht="36" customHeight="1" spans="1:7">
      <c r="A239" s="454">
        <v>2013812</v>
      </c>
      <c r="B239" s="313" t="s">
        <v>267</v>
      </c>
      <c r="C239" s="455">
        <v>0</v>
      </c>
      <c r="D239" s="455">
        <v>0</v>
      </c>
      <c r="E239" s="316" t="str">
        <f t="shared" si="11"/>
        <v/>
      </c>
      <c r="F239" s="160" t="str">
        <f t="shared" si="9"/>
        <v>否</v>
      </c>
      <c r="G239" s="177" t="str">
        <f t="shared" si="10"/>
        <v>项</v>
      </c>
    </row>
    <row r="240" s="177" customFormat="1" ht="36" customHeight="1" spans="1:7">
      <c r="A240" s="454">
        <v>2013813</v>
      </c>
      <c r="B240" s="313" t="s">
        <v>268</v>
      </c>
      <c r="C240" s="455">
        <v>0</v>
      </c>
      <c r="D240" s="455">
        <v>0</v>
      </c>
      <c r="E240" s="316" t="str">
        <f t="shared" si="11"/>
        <v/>
      </c>
      <c r="F240" s="160" t="str">
        <f t="shared" si="9"/>
        <v>否</v>
      </c>
      <c r="G240" s="177" t="str">
        <f t="shared" si="10"/>
        <v>项</v>
      </c>
    </row>
    <row r="241" s="177" customFormat="1" ht="36" customHeight="1" spans="1:7">
      <c r="A241" s="454">
        <v>2013814</v>
      </c>
      <c r="B241" s="313" t="s">
        <v>269</v>
      </c>
      <c r="C241" s="455">
        <v>0</v>
      </c>
      <c r="D241" s="455">
        <v>0</v>
      </c>
      <c r="E241" s="316" t="str">
        <f t="shared" si="11"/>
        <v/>
      </c>
      <c r="F241" s="160" t="str">
        <f t="shared" si="9"/>
        <v>否</v>
      </c>
      <c r="G241" s="177" t="str">
        <f t="shared" si="10"/>
        <v>项</v>
      </c>
    </row>
    <row r="242" s="177" customFormat="1" ht="36" customHeight="1" spans="1:7">
      <c r="A242" s="454">
        <v>2013815</v>
      </c>
      <c r="B242" s="313" t="s">
        <v>270</v>
      </c>
      <c r="C242" s="455">
        <v>0</v>
      </c>
      <c r="D242" s="455">
        <v>0</v>
      </c>
      <c r="E242" s="316" t="str">
        <f t="shared" si="11"/>
        <v/>
      </c>
      <c r="F242" s="160" t="str">
        <f t="shared" si="9"/>
        <v>否</v>
      </c>
      <c r="G242" s="177" t="str">
        <f t="shared" si="10"/>
        <v>项</v>
      </c>
    </row>
    <row r="243" s="177" customFormat="1" ht="36" customHeight="1" spans="1:7">
      <c r="A243" s="454">
        <v>2013816</v>
      </c>
      <c r="B243" s="313" t="s">
        <v>271</v>
      </c>
      <c r="C243" s="455">
        <v>35</v>
      </c>
      <c r="D243" s="455">
        <v>8</v>
      </c>
      <c r="E243" s="316">
        <f t="shared" si="11"/>
        <v>-0.771</v>
      </c>
      <c r="F243" s="160" t="str">
        <f t="shared" si="9"/>
        <v>是</v>
      </c>
      <c r="G243" s="177" t="str">
        <f t="shared" si="10"/>
        <v>项</v>
      </c>
    </row>
    <row r="244" s="177" customFormat="1" ht="36" customHeight="1" spans="1:7">
      <c r="A244" s="454">
        <v>2013850</v>
      </c>
      <c r="B244" s="313" t="s">
        <v>146</v>
      </c>
      <c r="C244" s="455">
        <v>0</v>
      </c>
      <c r="D244" s="455">
        <v>0</v>
      </c>
      <c r="E244" s="316" t="str">
        <f t="shared" si="11"/>
        <v/>
      </c>
      <c r="F244" s="160" t="str">
        <f t="shared" si="9"/>
        <v>否</v>
      </c>
      <c r="G244" s="177" t="str">
        <f t="shared" si="10"/>
        <v>项</v>
      </c>
    </row>
    <row r="245" s="177" customFormat="1" ht="36" customHeight="1" spans="1:7">
      <c r="A245" s="454">
        <v>2013899</v>
      </c>
      <c r="B245" s="313" t="s">
        <v>272</v>
      </c>
      <c r="C245" s="455">
        <v>117</v>
      </c>
      <c r="D245" s="455">
        <v>5</v>
      </c>
      <c r="E245" s="316">
        <f t="shared" si="11"/>
        <v>-0.957</v>
      </c>
      <c r="F245" s="160" t="str">
        <f t="shared" si="9"/>
        <v>是</v>
      </c>
      <c r="G245" s="177" t="str">
        <f t="shared" si="10"/>
        <v>项</v>
      </c>
    </row>
    <row r="246" s="438" customFormat="1" ht="36" customHeight="1" spans="1:6">
      <c r="A246" s="463">
        <v>20139</v>
      </c>
      <c r="B246" s="369" t="s">
        <v>273</v>
      </c>
      <c r="C246" s="371">
        <f>SUM(C247:C252)</f>
        <v>0</v>
      </c>
      <c r="D246" s="371">
        <f>SUM(D247:D252)</f>
        <v>167</v>
      </c>
      <c r="E246" s="464" t="str">
        <f t="shared" si="11"/>
        <v/>
      </c>
      <c r="F246" s="465"/>
    </row>
    <row r="247" s="438" customFormat="1" ht="36" customHeight="1" spans="1:6">
      <c r="A247" s="466">
        <v>2013901</v>
      </c>
      <c r="B247" s="369" t="s">
        <v>137</v>
      </c>
      <c r="C247" s="467">
        <v>0</v>
      </c>
      <c r="D247" s="467">
        <v>93</v>
      </c>
      <c r="E247" s="464" t="str">
        <f t="shared" si="11"/>
        <v/>
      </c>
      <c r="F247" s="465"/>
    </row>
    <row r="248" s="438" customFormat="1" ht="36" customHeight="1" spans="1:6">
      <c r="A248" s="466">
        <v>2013902</v>
      </c>
      <c r="B248" s="369" t="s">
        <v>138</v>
      </c>
      <c r="C248" s="467">
        <v>0</v>
      </c>
      <c r="D248" s="467">
        <v>0</v>
      </c>
      <c r="E248" s="464" t="str">
        <f t="shared" si="11"/>
        <v/>
      </c>
      <c r="F248" s="465"/>
    </row>
    <row r="249" s="438" customFormat="1" ht="36" customHeight="1" spans="1:6">
      <c r="A249" s="466">
        <v>2013903</v>
      </c>
      <c r="B249" s="369" t="s">
        <v>139</v>
      </c>
      <c r="C249" s="467">
        <v>0</v>
      </c>
      <c r="D249" s="467">
        <v>0</v>
      </c>
      <c r="E249" s="464" t="str">
        <f t="shared" si="11"/>
        <v/>
      </c>
      <c r="F249" s="465"/>
    </row>
    <row r="250" s="438" customFormat="1" ht="36" customHeight="1" spans="1:6">
      <c r="A250" s="466">
        <v>2013904</v>
      </c>
      <c r="B250" s="369" t="s">
        <v>244</v>
      </c>
      <c r="C250" s="467">
        <v>0</v>
      </c>
      <c r="D250" s="467">
        <v>0</v>
      </c>
      <c r="E250" s="464" t="str">
        <f t="shared" si="11"/>
        <v/>
      </c>
      <c r="F250" s="465"/>
    </row>
    <row r="251" s="438" customFormat="1" ht="36" customHeight="1" spans="1:6">
      <c r="A251" s="466">
        <v>2013950</v>
      </c>
      <c r="B251" s="369" t="s">
        <v>146</v>
      </c>
      <c r="C251" s="467">
        <v>0</v>
      </c>
      <c r="D251" s="467">
        <v>0</v>
      </c>
      <c r="E251" s="464" t="str">
        <f t="shared" si="11"/>
        <v/>
      </c>
      <c r="F251" s="465"/>
    </row>
    <row r="252" s="438" customFormat="1" ht="36" customHeight="1" spans="1:6">
      <c r="A252" s="466">
        <v>2013999</v>
      </c>
      <c r="B252" s="369" t="s">
        <v>274</v>
      </c>
      <c r="C252" s="467">
        <v>0</v>
      </c>
      <c r="D252" s="467">
        <v>74</v>
      </c>
      <c r="E252" s="464" t="str">
        <f t="shared" si="11"/>
        <v/>
      </c>
      <c r="F252" s="465"/>
    </row>
    <row r="253" s="439" customFormat="1" ht="36" customHeight="1" spans="1:6">
      <c r="A253" s="463">
        <v>20140</v>
      </c>
      <c r="B253" s="369" t="s">
        <v>157</v>
      </c>
      <c r="C253" s="468">
        <f>SUM(C254:C258)</f>
        <v>5</v>
      </c>
      <c r="D253" s="468">
        <f>SUM(D254:D258)</f>
        <v>23</v>
      </c>
      <c r="E253" s="464">
        <f t="shared" si="11"/>
        <v>3.6</v>
      </c>
      <c r="F253" s="469"/>
    </row>
    <row r="254" s="438" customFormat="1" ht="36" customHeight="1" spans="1:6">
      <c r="A254" s="466">
        <v>2014001</v>
      </c>
      <c r="B254" s="369" t="s">
        <v>137</v>
      </c>
      <c r="C254" s="467">
        <v>0</v>
      </c>
      <c r="D254" s="467">
        <v>21</v>
      </c>
      <c r="E254" s="464" t="str">
        <f t="shared" si="11"/>
        <v/>
      </c>
      <c r="F254" s="465"/>
    </row>
    <row r="255" s="438" customFormat="1" ht="36" customHeight="1" spans="1:6">
      <c r="A255" s="466">
        <v>2014002</v>
      </c>
      <c r="B255" s="369" t="s">
        <v>138</v>
      </c>
      <c r="C255" s="467">
        <v>0</v>
      </c>
      <c r="D255" s="467">
        <v>0</v>
      </c>
      <c r="E255" s="464" t="str">
        <f t="shared" si="11"/>
        <v/>
      </c>
      <c r="F255" s="465"/>
    </row>
    <row r="256" s="438" customFormat="1" ht="36" customHeight="1" spans="1:6">
      <c r="A256" s="466">
        <v>2014003</v>
      </c>
      <c r="B256" s="369" t="s">
        <v>139</v>
      </c>
      <c r="C256" s="467">
        <v>0</v>
      </c>
      <c r="D256" s="467">
        <v>0</v>
      </c>
      <c r="E256" s="464" t="str">
        <f t="shared" si="11"/>
        <v/>
      </c>
      <c r="F256" s="465"/>
    </row>
    <row r="257" s="438" customFormat="1" ht="36" customHeight="1" spans="1:6">
      <c r="A257" s="466">
        <v>2014004</v>
      </c>
      <c r="B257" s="369" t="s">
        <v>275</v>
      </c>
      <c r="C257" s="467">
        <v>5</v>
      </c>
      <c r="D257" s="467">
        <v>2</v>
      </c>
      <c r="E257" s="464">
        <f t="shared" si="11"/>
        <v>-0.6</v>
      </c>
      <c r="F257" s="465"/>
    </row>
    <row r="258" s="438" customFormat="1" ht="36" customHeight="1" spans="1:6">
      <c r="A258" s="466">
        <v>2014099</v>
      </c>
      <c r="B258" s="369" t="s">
        <v>276</v>
      </c>
      <c r="C258" s="467">
        <v>0</v>
      </c>
      <c r="D258" s="467">
        <v>0</v>
      </c>
      <c r="E258" s="464" t="str">
        <f t="shared" si="11"/>
        <v/>
      </c>
      <c r="F258" s="465"/>
    </row>
    <row r="259" s="177" customFormat="1" ht="36" customHeight="1" spans="1:7">
      <c r="A259" s="453">
        <v>20199</v>
      </c>
      <c r="B259" s="309" t="s">
        <v>277</v>
      </c>
      <c r="C259" s="319">
        <f>SUM(C260:C261)</f>
        <v>3206</v>
      </c>
      <c r="D259" s="319">
        <f>SUM(D260:D261)</f>
        <v>8715</v>
      </c>
      <c r="E259" s="316">
        <f t="shared" si="11"/>
        <v>1.718</v>
      </c>
      <c r="F259" s="160" t="str">
        <f t="shared" ref="F259:F272" si="12">IF(LEN(A259)=3,"是",IF(B259&lt;&gt;"",IF(SUM(C259:D259)&lt;&gt;0,"是","否"),"是"))</f>
        <v>是</v>
      </c>
      <c r="G259" s="177" t="str">
        <f t="shared" ref="G259:G272" si="13">IF(LEN(A259)=3,"类",IF(LEN(A259)=5,"款","项"))</f>
        <v>款</v>
      </c>
    </row>
    <row r="260" s="177" customFormat="1" ht="36" customHeight="1" spans="1:7">
      <c r="A260" s="454">
        <v>2019901</v>
      </c>
      <c r="B260" s="313" t="s">
        <v>278</v>
      </c>
      <c r="C260" s="455">
        <v>0</v>
      </c>
      <c r="D260" s="455">
        <v>0</v>
      </c>
      <c r="E260" s="316" t="str">
        <f t="shared" si="11"/>
        <v/>
      </c>
      <c r="F260" s="160" t="str">
        <f t="shared" si="12"/>
        <v>否</v>
      </c>
      <c r="G260" s="177" t="str">
        <f t="shared" si="13"/>
        <v>项</v>
      </c>
    </row>
    <row r="261" s="177" customFormat="1" ht="36" customHeight="1" spans="1:7">
      <c r="A261" s="454">
        <v>2019999</v>
      </c>
      <c r="B261" s="313" t="s">
        <v>279</v>
      </c>
      <c r="C261" s="455">
        <v>3206</v>
      </c>
      <c r="D261" s="455">
        <v>8715</v>
      </c>
      <c r="E261" s="316">
        <f t="shared" ref="E261:E266" si="14">IF(C261&gt;0,D261/C261-1,IF(C261&lt;0,-(D261/C261-1),""))</f>
        <v>1.718</v>
      </c>
      <c r="F261" s="160" t="str">
        <f t="shared" si="12"/>
        <v>是</v>
      </c>
      <c r="G261" s="177" t="str">
        <f t="shared" si="13"/>
        <v>项</v>
      </c>
    </row>
    <row r="262" s="177" customFormat="1" ht="36" customHeight="1" spans="1:7">
      <c r="A262" s="470" t="s">
        <v>280</v>
      </c>
      <c r="B262" s="471" t="s">
        <v>281</v>
      </c>
      <c r="C262" s="472"/>
      <c r="D262" s="472"/>
      <c r="E262" s="316" t="str">
        <f t="shared" si="14"/>
        <v/>
      </c>
      <c r="F262" s="160" t="str">
        <f t="shared" si="12"/>
        <v>否</v>
      </c>
      <c r="G262" s="177" t="str">
        <f t="shared" si="13"/>
        <v>项</v>
      </c>
    </row>
    <row r="263" s="177" customFormat="1" ht="36" customHeight="1" spans="1:7">
      <c r="A263" s="453">
        <v>202</v>
      </c>
      <c r="B263" s="309" t="s">
        <v>48</v>
      </c>
      <c r="C263" s="319">
        <f>SUM(C264,C265)</f>
        <v>0</v>
      </c>
      <c r="D263" s="319">
        <f>SUM(D264,D265)</f>
        <v>0</v>
      </c>
      <c r="E263" s="316" t="str">
        <f t="shared" si="14"/>
        <v/>
      </c>
      <c r="F263" s="160" t="str">
        <f t="shared" si="12"/>
        <v>是</v>
      </c>
      <c r="G263" s="177" t="str">
        <f t="shared" si="13"/>
        <v>类</v>
      </c>
    </row>
    <row r="264" s="177" customFormat="1" ht="36" customHeight="1" spans="1:7">
      <c r="A264" s="453">
        <v>20205</v>
      </c>
      <c r="B264" s="309" t="s">
        <v>282</v>
      </c>
      <c r="C264" s="319">
        <v>0</v>
      </c>
      <c r="D264" s="319">
        <v>0</v>
      </c>
      <c r="E264" s="316" t="str">
        <f t="shared" si="14"/>
        <v/>
      </c>
      <c r="F264" s="160" t="str">
        <f t="shared" si="12"/>
        <v>否</v>
      </c>
      <c r="G264" s="177" t="str">
        <f t="shared" si="13"/>
        <v>款</v>
      </c>
    </row>
    <row r="265" s="177" customFormat="1" ht="36" customHeight="1" spans="1:7">
      <c r="A265" s="453">
        <v>20299</v>
      </c>
      <c r="B265" s="309" t="s">
        <v>283</v>
      </c>
      <c r="C265" s="319">
        <v>0</v>
      </c>
      <c r="D265" s="319">
        <v>0</v>
      </c>
      <c r="E265" s="316" t="str">
        <f t="shared" si="14"/>
        <v/>
      </c>
      <c r="F265" s="160" t="str">
        <f t="shared" si="12"/>
        <v>否</v>
      </c>
      <c r="G265" s="177" t="str">
        <f t="shared" si="13"/>
        <v>款</v>
      </c>
    </row>
    <row r="266" s="177" customFormat="1" ht="36" customHeight="1" spans="1:7">
      <c r="A266" s="453">
        <v>203</v>
      </c>
      <c r="B266" s="309" t="s">
        <v>50</v>
      </c>
      <c r="C266" s="319">
        <f>SUM(C267,C269,C271,C273,C283,C285)</f>
        <v>512</v>
      </c>
      <c r="D266" s="319">
        <f>SUM(D267,D269,D271,D273,D283,D285)</f>
        <v>1000</v>
      </c>
      <c r="E266" s="316">
        <f t="shared" si="14"/>
        <v>0.953</v>
      </c>
      <c r="F266" s="160" t="str">
        <f t="shared" si="12"/>
        <v>是</v>
      </c>
      <c r="G266" s="177" t="str">
        <f t="shared" si="13"/>
        <v>类</v>
      </c>
    </row>
    <row r="267" s="177" customFormat="1" ht="36" customHeight="1" spans="1:7">
      <c r="A267" s="473">
        <v>20301</v>
      </c>
      <c r="B267" s="309" t="s">
        <v>284</v>
      </c>
      <c r="C267" s="319">
        <f>SUM(C268)</f>
        <v>0</v>
      </c>
      <c r="D267" s="319">
        <f>SUM(D268)</f>
        <v>0</v>
      </c>
      <c r="E267" s="316" t="str">
        <f t="shared" ref="E267:E330" si="15">IF(C267&gt;0,D267/C267-1,IF(C267&lt;0,-(D267/C267-1),""))</f>
        <v/>
      </c>
      <c r="F267" s="160" t="str">
        <f t="shared" si="12"/>
        <v>否</v>
      </c>
      <c r="G267" s="177" t="str">
        <f t="shared" si="13"/>
        <v>款</v>
      </c>
    </row>
    <row r="268" s="177" customFormat="1" ht="36" customHeight="1" spans="1:7">
      <c r="A268" s="474">
        <v>2030101</v>
      </c>
      <c r="B268" s="313" t="s">
        <v>285</v>
      </c>
      <c r="C268" s="455">
        <v>0</v>
      </c>
      <c r="D268" s="455">
        <v>0</v>
      </c>
      <c r="E268" s="316" t="str">
        <f t="shared" si="15"/>
        <v/>
      </c>
      <c r="F268" s="160" t="str">
        <f t="shared" si="12"/>
        <v>否</v>
      </c>
      <c r="G268" s="177" t="str">
        <f t="shared" si="13"/>
        <v>项</v>
      </c>
    </row>
    <row r="269" s="177" customFormat="1" ht="36" customHeight="1" spans="1:7">
      <c r="A269" s="473">
        <v>20304</v>
      </c>
      <c r="B269" s="309" t="s">
        <v>286</v>
      </c>
      <c r="C269" s="319">
        <f>SUM(C270)</f>
        <v>0</v>
      </c>
      <c r="D269" s="319">
        <f>D270</f>
        <v>0</v>
      </c>
      <c r="E269" s="316" t="str">
        <f t="shared" si="15"/>
        <v/>
      </c>
      <c r="F269" s="160" t="str">
        <f t="shared" si="12"/>
        <v>否</v>
      </c>
      <c r="G269" s="177" t="str">
        <f t="shared" si="13"/>
        <v>款</v>
      </c>
    </row>
    <row r="270" s="177" customFormat="1" ht="36" customHeight="1" spans="1:7">
      <c r="A270" s="474">
        <v>2030401</v>
      </c>
      <c r="B270" s="313" t="s">
        <v>287</v>
      </c>
      <c r="C270" s="455">
        <v>0</v>
      </c>
      <c r="D270" s="455">
        <v>0</v>
      </c>
      <c r="E270" s="316" t="str">
        <f t="shared" si="15"/>
        <v/>
      </c>
      <c r="F270" s="160" t="str">
        <f t="shared" si="12"/>
        <v>否</v>
      </c>
      <c r="G270" s="177" t="str">
        <f t="shared" si="13"/>
        <v>项</v>
      </c>
    </row>
    <row r="271" s="177" customFormat="1" ht="36" customHeight="1" spans="1:7">
      <c r="A271" s="473">
        <v>20305</v>
      </c>
      <c r="B271" s="309" t="s">
        <v>288</v>
      </c>
      <c r="C271" s="319">
        <f>C272</f>
        <v>0</v>
      </c>
      <c r="D271" s="319">
        <f>D272</f>
        <v>0</v>
      </c>
      <c r="E271" s="316" t="str">
        <f t="shared" si="15"/>
        <v/>
      </c>
      <c r="F271" s="160" t="str">
        <f t="shared" si="12"/>
        <v>否</v>
      </c>
      <c r="G271" s="177" t="str">
        <f t="shared" si="13"/>
        <v>款</v>
      </c>
    </row>
    <row r="272" s="177" customFormat="1" ht="36" customHeight="1" spans="1:7">
      <c r="A272" s="474">
        <v>2030501</v>
      </c>
      <c r="B272" s="313" t="s">
        <v>289</v>
      </c>
      <c r="C272" s="455">
        <v>0</v>
      </c>
      <c r="D272" s="455">
        <v>0</v>
      </c>
      <c r="E272" s="316" t="str">
        <f t="shared" si="15"/>
        <v/>
      </c>
      <c r="F272" s="160" t="str">
        <f t="shared" si="12"/>
        <v>否</v>
      </c>
      <c r="G272" s="177" t="str">
        <f t="shared" si="13"/>
        <v>项</v>
      </c>
    </row>
    <row r="273" s="177" customFormat="1" ht="36" customHeight="1" spans="1:7">
      <c r="A273" s="453">
        <v>20306</v>
      </c>
      <c r="B273" s="309" t="s">
        <v>290</v>
      </c>
      <c r="C273" s="319">
        <f>SUM(C274:C282)</f>
        <v>512</v>
      </c>
      <c r="D273" s="319">
        <f>SUM(D274:D282)</f>
        <v>1000</v>
      </c>
      <c r="E273" s="316">
        <f t="shared" si="15"/>
        <v>0.953</v>
      </c>
      <c r="F273" s="160" t="str">
        <f t="shared" ref="F273:F336" si="16">IF(LEN(A273)=3,"是",IF(B273&lt;&gt;"",IF(SUM(C273:D273)&lt;&gt;0,"是","否"),"是"))</f>
        <v>是</v>
      </c>
      <c r="G273" s="177" t="str">
        <f t="shared" ref="G273:G336" si="17">IF(LEN(A273)=3,"类",IF(LEN(A273)=5,"款","项"))</f>
        <v>款</v>
      </c>
    </row>
    <row r="274" s="177" customFormat="1" ht="36" customHeight="1" spans="1:7">
      <c r="A274" s="454">
        <v>2030601</v>
      </c>
      <c r="B274" s="313" t="s">
        <v>291</v>
      </c>
      <c r="C274" s="455">
        <v>95</v>
      </c>
      <c r="D274" s="455">
        <v>75</v>
      </c>
      <c r="E274" s="316">
        <f t="shared" si="15"/>
        <v>-0.211</v>
      </c>
      <c r="F274" s="160" t="str">
        <f t="shared" si="16"/>
        <v>是</v>
      </c>
      <c r="G274" s="177" t="str">
        <f t="shared" si="17"/>
        <v>项</v>
      </c>
    </row>
    <row r="275" s="177" customFormat="1" ht="36" customHeight="1" spans="1:7">
      <c r="A275" s="454">
        <v>2030602</v>
      </c>
      <c r="B275" s="313" t="s">
        <v>292</v>
      </c>
      <c r="C275" s="455">
        <v>0</v>
      </c>
      <c r="D275" s="455">
        <v>0</v>
      </c>
      <c r="E275" s="316" t="str">
        <f t="shared" si="15"/>
        <v/>
      </c>
      <c r="F275" s="160" t="str">
        <f t="shared" si="16"/>
        <v>否</v>
      </c>
      <c r="G275" s="177" t="str">
        <f t="shared" si="17"/>
        <v>项</v>
      </c>
    </row>
    <row r="276" s="177" customFormat="1" ht="36" customHeight="1" spans="1:7">
      <c r="A276" s="454">
        <v>2030603</v>
      </c>
      <c r="B276" s="313" t="s">
        <v>293</v>
      </c>
      <c r="C276" s="455">
        <v>5</v>
      </c>
      <c r="D276" s="455">
        <v>500</v>
      </c>
      <c r="E276" s="316">
        <f t="shared" si="15"/>
        <v>99</v>
      </c>
      <c r="F276" s="160" t="str">
        <f t="shared" si="16"/>
        <v>是</v>
      </c>
      <c r="G276" s="177" t="str">
        <f t="shared" si="17"/>
        <v>项</v>
      </c>
    </row>
    <row r="277" s="177" customFormat="1" ht="36" customHeight="1" spans="1:7">
      <c r="A277" s="454">
        <v>2030604</v>
      </c>
      <c r="B277" s="313" t="s">
        <v>294</v>
      </c>
      <c r="C277" s="455">
        <v>0</v>
      </c>
      <c r="D277" s="455">
        <v>0</v>
      </c>
      <c r="E277" s="316" t="str">
        <f t="shared" si="15"/>
        <v/>
      </c>
      <c r="F277" s="160" t="str">
        <f t="shared" si="16"/>
        <v>否</v>
      </c>
      <c r="G277" s="177" t="str">
        <f t="shared" si="17"/>
        <v>项</v>
      </c>
    </row>
    <row r="278" s="177" customFormat="1" ht="36" customHeight="1" spans="1:7">
      <c r="A278" s="454">
        <v>2030605</v>
      </c>
      <c r="B278" s="313" t="s">
        <v>295</v>
      </c>
      <c r="C278" s="455"/>
      <c r="D278" s="455"/>
      <c r="E278" s="316" t="str">
        <f t="shared" si="15"/>
        <v/>
      </c>
      <c r="F278" s="160" t="str">
        <f t="shared" si="16"/>
        <v>否</v>
      </c>
      <c r="G278" s="177" t="str">
        <f t="shared" si="17"/>
        <v>项</v>
      </c>
    </row>
    <row r="279" s="177" customFormat="1" ht="36" customHeight="1" spans="1:7">
      <c r="A279" s="454">
        <v>2030606</v>
      </c>
      <c r="B279" s="313" t="s">
        <v>296</v>
      </c>
      <c r="C279" s="455"/>
      <c r="D279" s="455"/>
      <c r="E279" s="316" t="str">
        <f t="shared" si="15"/>
        <v/>
      </c>
      <c r="F279" s="160" t="str">
        <f t="shared" si="16"/>
        <v>否</v>
      </c>
      <c r="G279" s="177" t="str">
        <f t="shared" si="17"/>
        <v>项</v>
      </c>
    </row>
    <row r="280" s="177" customFormat="1" ht="36" customHeight="1" spans="1:7">
      <c r="A280" s="454">
        <v>2030607</v>
      </c>
      <c r="B280" s="313" t="s">
        <v>297</v>
      </c>
      <c r="C280" s="455">
        <v>412</v>
      </c>
      <c r="D280" s="455">
        <v>425</v>
      </c>
      <c r="E280" s="316">
        <f t="shared" si="15"/>
        <v>0.032</v>
      </c>
      <c r="F280" s="160" t="str">
        <f t="shared" si="16"/>
        <v>是</v>
      </c>
      <c r="G280" s="177" t="str">
        <f t="shared" si="17"/>
        <v>项</v>
      </c>
    </row>
    <row r="281" s="177" customFormat="1" ht="36" customHeight="1" spans="1:7">
      <c r="A281" s="454">
        <v>2030608</v>
      </c>
      <c r="B281" s="313" t="s">
        <v>298</v>
      </c>
      <c r="C281" s="455">
        <v>0</v>
      </c>
      <c r="D281" s="455">
        <v>0</v>
      </c>
      <c r="E281" s="316" t="str">
        <f t="shared" si="15"/>
        <v/>
      </c>
      <c r="F281" s="160" t="str">
        <f t="shared" si="16"/>
        <v>否</v>
      </c>
      <c r="G281" s="177" t="str">
        <f t="shared" si="17"/>
        <v>项</v>
      </c>
    </row>
    <row r="282" s="177" customFormat="1" ht="36" customHeight="1" spans="1:7">
      <c r="A282" s="454">
        <v>2030699</v>
      </c>
      <c r="B282" s="313" t="s">
        <v>299</v>
      </c>
      <c r="C282" s="455">
        <v>0</v>
      </c>
      <c r="D282" s="455">
        <v>0</v>
      </c>
      <c r="E282" s="316" t="str">
        <f t="shared" si="15"/>
        <v/>
      </c>
      <c r="F282" s="160" t="str">
        <f t="shared" si="16"/>
        <v>否</v>
      </c>
      <c r="G282" s="177" t="str">
        <f t="shared" si="17"/>
        <v>项</v>
      </c>
    </row>
    <row r="283" s="177" customFormat="1" ht="36" customHeight="1" spans="1:7">
      <c r="A283" s="453">
        <v>20399</v>
      </c>
      <c r="B283" s="309" t="s">
        <v>300</v>
      </c>
      <c r="C283" s="319">
        <f>SUM(C284)</f>
        <v>0</v>
      </c>
      <c r="D283" s="319">
        <f>SUM(D284)</f>
        <v>0</v>
      </c>
      <c r="E283" s="316" t="str">
        <f t="shared" si="15"/>
        <v/>
      </c>
      <c r="F283" s="160" t="str">
        <f t="shared" si="16"/>
        <v>否</v>
      </c>
      <c r="G283" s="177" t="str">
        <f t="shared" si="17"/>
        <v>款</v>
      </c>
    </row>
    <row r="284" s="177" customFormat="1" ht="36" customHeight="1" spans="1:7">
      <c r="A284" s="474">
        <v>2039999</v>
      </c>
      <c r="B284" s="313" t="s">
        <v>301</v>
      </c>
      <c r="C284" s="455">
        <v>0</v>
      </c>
      <c r="D284" s="455">
        <v>0</v>
      </c>
      <c r="E284" s="316" t="str">
        <f t="shared" si="15"/>
        <v/>
      </c>
      <c r="F284" s="160" t="str">
        <f t="shared" si="16"/>
        <v>否</v>
      </c>
      <c r="G284" s="177" t="str">
        <f t="shared" si="17"/>
        <v>项</v>
      </c>
    </row>
    <row r="285" s="177" customFormat="1" ht="36" customHeight="1" spans="1:7">
      <c r="A285" s="470" t="s">
        <v>302</v>
      </c>
      <c r="B285" s="471" t="s">
        <v>281</v>
      </c>
      <c r="C285" s="472"/>
      <c r="D285" s="472"/>
      <c r="E285" s="316" t="str">
        <f t="shared" si="15"/>
        <v/>
      </c>
      <c r="F285" s="160" t="str">
        <f t="shared" si="16"/>
        <v>否</v>
      </c>
      <c r="G285" s="177" t="str">
        <f t="shared" si="17"/>
        <v>项</v>
      </c>
    </row>
    <row r="286" s="177" customFormat="1" ht="36" customHeight="1" spans="1:7">
      <c r="A286" s="453">
        <v>204</v>
      </c>
      <c r="B286" s="309" t="s">
        <v>52</v>
      </c>
      <c r="C286" s="319">
        <f>SUM(C287,C290,C301,C308,C316,C325,C341,C351,C361,C369,C375,C378,C379)</f>
        <v>13879</v>
      </c>
      <c r="D286" s="319">
        <f>SUM(D287,D290,D301,D308,D316,D325,D341,D351,D361,D369,D375,D378,D379)</f>
        <v>13782</v>
      </c>
      <c r="E286" s="316">
        <f t="shared" si="15"/>
        <v>-0.007</v>
      </c>
      <c r="F286" s="160" t="str">
        <f t="shared" si="16"/>
        <v>是</v>
      </c>
      <c r="G286" s="177" t="str">
        <f t="shared" si="17"/>
        <v>类</v>
      </c>
    </row>
    <row r="287" s="177" customFormat="1" ht="36" customHeight="1" spans="1:7">
      <c r="A287" s="453">
        <v>20401</v>
      </c>
      <c r="B287" s="309" t="s">
        <v>303</v>
      </c>
      <c r="C287" s="319">
        <f>SUM(C288:C289)</f>
        <v>10</v>
      </c>
      <c r="D287" s="319">
        <f>SUM(D288:D289)</f>
        <v>10</v>
      </c>
      <c r="E287" s="316">
        <f t="shared" si="15"/>
        <v>0</v>
      </c>
      <c r="F287" s="160" t="str">
        <f t="shared" si="16"/>
        <v>是</v>
      </c>
      <c r="G287" s="177" t="str">
        <f t="shared" si="17"/>
        <v>款</v>
      </c>
    </row>
    <row r="288" s="177" customFormat="1" ht="36" customHeight="1" spans="1:7">
      <c r="A288" s="454">
        <v>2040101</v>
      </c>
      <c r="B288" s="313" t="s">
        <v>304</v>
      </c>
      <c r="C288" s="455">
        <v>0</v>
      </c>
      <c r="D288" s="455">
        <v>0</v>
      </c>
      <c r="E288" s="316" t="str">
        <f t="shared" si="15"/>
        <v/>
      </c>
      <c r="F288" s="160" t="str">
        <f t="shared" si="16"/>
        <v>否</v>
      </c>
      <c r="G288" s="177" t="str">
        <f t="shared" si="17"/>
        <v>项</v>
      </c>
    </row>
    <row r="289" s="177" customFormat="1" ht="36" customHeight="1" spans="1:7">
      <c r="A289" s="454">
        <v>2040199</v>
      </c>
      <c r="B289" s="313" t="s">
        <v>305</v>
      </c>
      <c r="C289" s="455">
        <v>10</v>
      </c>
      <c r="D289" s="455">
        <v>10</v>
      </c>
      <c r="E289" s="316">
        <f t="shared" si="15"/>
        <v>0</v>
      </c>
      <c r="F289" s="160" t="str">
        <f t="shared" si="16"/>
        <v>是</v>
      </c>
      <c r="G289" s="177" t="str">
        <f t="shared" si="17"/>
        <v>项</v>
      </c>
    </row>
    <row r="290" s="177" customFormat="1" ht="36" customHeight="1" spans="1:7">
      <c r="A290" s="453">
        <v>20402</v>
      </c>
      <c r="B290" s="309" t="s">
        <v>306</v>
      </c>
      <c r="C290" s="319">
        <f>SUM(C291:C300)</f>
        <v>12613</v>
      </c>
      <c r="D290" s="319">
        <f>SUM(D291:D300)</f>
        <v>12455</v>
      </c>
      <c r="E290" s="316">
        <f t="shared" si="15"/>
        <v>-0.013</v>
      </c>
      <c r="F290" s="160" t="str">
        <f t="shared" si="16"/>
        <v>是</v>
      </c>
      <c r="G290" s="177" t="str">
        <f t="shared" si="17"/>
        <v>款</v>
      </c>
    </row>
    <row r="291" s="177" customFormat="1" ht="36" customHeight="1" spans="1:7">
      <c r="A291" s="454">
        <v>2040201</v>
      </c>
      <c r="B291" s="313" t="s">
        <v>137</v>
      </c>
      <c r="C291" s="455">
        <v>9491</v>
      </c>
      <c r="D291" s="455">
        <v>9344</v>
      </c>
      <c r="E291" s="316">
        <f t="shared" si="15"/>
        <v>-0.015</v>
      </c>
      <c r="F291" s="160" t="str">
        <f t="shared" si="16"/>
        <v>是</v>
      </c>
      <c r="G291" s="177" t="str">
        <f t="shared" si="17"/>
        <v>项</v>
      </c>
    </row>
    <row r="292" s="177" customFormat="1" ht="36" customHeight="1" spans="1:7">
      <c r="A292" s="454">
        <v>2040202</v>
      </c>
      <c r="B292" s="313" t="s">
        <v>138</v>
      </c>
      <c r="C292" s="455">
        <v>0</v>
      </c>
      <c r="D292" s="455">
        <v>0</v>
      </c>
      <c r="E292" s="316" t="str">
        <f t="shared" si="15"/>
        <v/>
      </c>
      <c r="F292" s="160" t="str">
        <f t="shared" si="16"/>
        <v>否</v>
      </c>
      <c r="G292" s="177" t="str">
        <f t="shared" si="17"/>
        <v>项</v>
      </c>
    </row>
    <row r="293" s="177" customFormat="1" ht="36" customHeight="1" spans="1:7">
      <c r="A293" s="454">
        <v>2040203</v>
      </c>
      <c r="B293" s="313" t="s">
        <v>139</v>
      </c>
      <c r="C293" s="455">
        <v>0</v>
      </c>
      <c r="D293" s="455">
        <v>0</v>
      </c>
      <c r="E293" s="316" t="str">
        <f t="shared" si="15"/>
        <v/>
      </c>
      <c r="F293" s="160" t="str">
        <f t="shared" si="16"/>
        <v>否</v>
      </c>
      <c r="G293" s="177" t="str">
        <f t="shared" si="17"/>
        <v>项</v>
      </c>
    </row>
    <row r="294" s="177" customFormat="1" ht="36" customHeight="1" spans="1:7">
      <c r="A294" s="454">
        <v>2040219</v>
      </c>
      <c r="B294" s="313" t="s">
        <v>178</v>
      </c>
      <c r="C294" s="455">
        <v>0</v>
      </c>
      <c r="D294" s="455">
        <v>0</v>
      </c>
      <c r="E294" s="316" t="str">
        <f t="shared" si="15"/>
        <v/>
      </c>
      <c r="F294" s="160" t="str">
        <f t="shared" si="16"/>
        <v>否</v>
      </c>
      <c r="G294" s="177" t="str">
        <f t="shared" si="17"/>
        <v>项</v>
      </c>
    </row>
    <row r="295" s="177" customFormat="1" ht="36" customHeight="1" spans="1:7">
      <c r="A295" s="454">
        <v>2040220</v>
      </c>
      <c r="B295" s="313" t="s">
        <v>307</v>
      </c>
      <c r="C295" s="455">
        <v>2054</v>
      </c>
      <c r="D295" s="455">
        <v>2051</v>
      </c>
      <c r="E295" s="316">
        <f t="shared" si="15"/>
        <v>-0.001</v>
      </c>
      <c r="F295" s="160" t="str">
        <f t="shared" si="16"/>
        <v>是</v>
      </c>
      <c r="G295" s="177" t="str">
        <f t="shared" si="17"/>
        <v>项</v>
      </c>
    </row>
    <row r="296" s="177" customFormat="1" ht="36" customHeight="1" spans="1:7">
      <c r="A296" s="454">
        <v>2040221</v>
      </c>
      <c r="B296" s="313" t="s">
        <v>308</v>
      </c>
      <c r="C296" s="455">
        <v>0</v>
      </c>
      <c r="D296" s="455">
        <v>0</v>
      </c>
      <c r="E296" s="316" t="str">
        <f t="shared" si="15"/>
        <v/>
      </c>
      <c r="F296" s="160" t="str">
        <f t="shared" si="16"/>
        <v>否</v>
      </c>
      <c r="G296" s="177" t="str">
        <f t="shared" si="17"/>
        <v>项</v>
      </c>
    </row>
    <row r="297" s="177" customFormat="1" ht="36" customHeight="1" spans="1:7">
      <c r="A297" s="454">
        <v>2040222</v>
      </c>
      <c r="B297" s="313" t="s">
        <v>309</v>
      </c>
      <c r="C297" s="455">
        <v>0</v>
      </c>
      <c r="D297" s="455">
        <v>0</v>
      </c>
      <c r="E297" s="316" t="str">
        <f t="shared" si="15"/>
        <v/>
      </c>
      <c r="F297" s="160" t="str">
        <f t="shared" si="16"/>
        <v>否</v>
      </c>
      <c r="G297" s="177" t="str">
        <f t="shared" si="17"/>
        <v>项</v>
      </c>
    </row>
    <row r="298" s="177" customFormat="1" ht="36" customHeight="1" spans="1:7">
      <c r="A298" s="454">
        <v>2040223</v>
      </c>
      <c r="B298" s="313" t="s">
        <v>310</v>
      </c>
      <c r="C298" s="455">
        <v>3</v>
      </c>
      <c r="D298" s="455">
        <v>0</v>
      </c>
      <c r="E298" s="316">
        <f t="shared" si="15"/>
        <v>-1</v>
      </c>
      <c r="F298" s="160" t="str">
        <f t="shared" si="16"/>
        <v>是</v>
      </c>
      <c r="G298" s="177" t="str">
        <f t="shared" si="17"/>
        <v>项</v>
      </c>
    </row>
    <row r="299" s="177" customFormat="1" ht="36" customHeight="1" spans="1:7">
      <c r="A299" s="454">
        <v>2040250</v>
      </c>
      <c r="B299" s="313" t="s">
        <v>146</v>
      </c>
      <c r="C299" s="455">
        <v>0</v>
      </c>
      <c r="D299" s="455">
        <v>0</v>
      </c>
      <c r="E299" s="316" t="str">
        <f t="shared" si="15"/>
        <v/>
      </c>
      <c r="F299" s="160" t="str">
        <f t="shared" si="16"/>
        <v>否</v>
      </c>
      <c r="G299" s="177" t="str">
        <f t="shared" si="17"/>
        <v>项</v>
      </c>
    </row>
    <row r="300" s="177" customFormat="1" ht="36" customHeight="1" spans="1:7">
      <c r="A300" s="454">
        <v>2040299</v>
      </c>
      <c r="B300" s="313" t="s">
        <v>311</v>
      </c>
      <c r="C300" s="455">
        <v>1065</v>
      </c>
      <c r="D300" s="455">
        <v>1060</v>
      </c>
      <c r="E300" s="316">
        <f t="shared" si="15"/>
        <v>-0.005</v>
      </c>
      <c r="F300" s="160" t="str">
        <f t="shared" si="16"/>
        <v>是</v>
      </c>
      <c r="G300" s="177" t="str">
        <f t="shared" si="17"/>
        <v>项</v>
      </c>
    </row>
    <row r="301" s="177" customFormat="1" ht="36" customHeight="1" spans="1:7">
      <c r="A301" s="453">
        <v>20403</v>
      </c>
      <c r="B301" s="309" t="s">
        <v>312</v>
      </c>
      <c r="C301" s="319">
        <f>SUM(C302:C307)</f>
        <v>0</v>
      </c>
      <c r="D301" s="319">
        <f>SUM(D302:D307)</f>
        <v>0</v>
      </c>
      <c r="E301" s="316" t="str">
        <f t="shared" si="15"/>
        <v/>
      </c>
      <c r="F301" s="160" t="str">
        <f t="shared" si="16"/>
        <v>否</v>
      </c>
      <c r="G301" s="177" t="str">
        <f t="shared" si="17"/>
        <v>款</v>
      </c>
    </row>
    <row r="302" s="177" customFormat="1" ht="36" customHeight="1" spans="1:7">
      <c r="A302" s="454">
        <v>2040301</v>
      </c>
      <c r="B302" s="313" t="s">
        <v>137</v>
      </c>
      <c r="C302" s="455">
        <v>0</v>
      </c>
      <c r="D302" s="455">
        <v>0</v>
      </c>
      <c r="E302" s="316" t="str">
        <f t="shared" si="15"/>
        <v/>
      </c>
      <c r="F302" s="160" t="str">
        <f t="shared" si="16"/>
        <v>否</v>
      </c>
      <c r="G302" s="177" t="str">
        <f t="shared" si="17"/>
        <v>项</v>
      </c>
    </row>
    <row r="303" s="177" customFormat="1" ht="36" customHeight="1" spans="1:7">
      <c r="A303" s="454">
        <v>2040302</v>
      </c>
      <c r="B303" s="313" t="s">
        <v>138</v>
      </c>
      <c r="C303" s="455">
        <v>0</v>
      </c>
      <c r="D303" s="455">
        <v>0</v>
      </c>
      <c r="E303" s="316" t="str">
        <f t="shared" si="15"/>
        <v/>
      </c>
      <c r="F303" s="160" t="str">
        <f t="shared" si="16"/>
        <v>否</v>
      </c>
      <c r="G303" s="177" t="str">
        <f t="shared" si="17"/>
        <v>项</v>
      </c>
    </row>
    <row r="304" s="177" customFormat="1" ht="36" customHeight="1" spans="1:7">
      <c r="A304" s="454">
        <v>2040303</v>
      </c>
      <c r="B304" s="313" t="s">
        <v>139</v>
      </c>
      <c r="C304" s="455">
        <v>0</v>
      </c>
      <c r="D304" s="455">
        <v>0</v>
      </c>
      <c r="E304" s="316" t="str">
        <f t="shared" si="15"/>
        <v/>
      </c>
      <c r="F304" s="160" t="str">
        <f t="shared" si="16"/>
        <v>否</v>
      </c>
      <c r="G304" s="177" t="str">
        <f t="shared" si="17"/>
        <v>项</v>
      </c>
    </row>
    <row r="305" s="177" customFormat="1" ht="36" customHeight="1" spans="1:7">
      <c r="A305" s="454">
        <v>2040304</v>
      </c>
      <c r="B305" s="313" t="s">
        <v>313</v>
      </c>
      <c r="C305" s="455">
        <v>0</v>
      </c>
      <c r="D305" s="455">
        <v>0</v>
      </c>
      <c r="E305" s="316" t="str">
        <f t="shared" si="15"/>
        <v/>
      </c>
      <c r="F305" s="160" t="str">
        <f t="shared" si="16"/>
        <v>否</v>
      </c>
      <c r="G305" s="177" t="str">
        <f t="shared" si="17"/>
        <v>项</v>
      </c>
    </row>
    <row r="306" s="177" customFormat="1" ht="36" customHeight="1" spans="1:7">
      <c r="A306" s="454">
        <v>2040350</v>
      </c>
      <c r="B306" s="313" t="s">
        <v>146</v>
      </c>
      <c r="C306" s="455">
        <v>0</v>
      </c>
      <c r="D306" s="455">
        <v>0</v>
      </c>
      <c r="E306" s="316" t="str">
        <f t="shared" si="15"/>
        <v/>
      </c>
      <c r="F306" s="160" t="str">
        <f t="shared" si="16"/>
        <v>否</v>
      </c>
      <c r="G306" s="177" t="str">
        <f t="shared" si="17"/>
        <v>项</v>
      </c>
    </row>
    <row r="307" s="177" customFormat="1" ht="36" customHeight="1" spans="1:7">
      <c r="A307" s="454">
        <v>2040399</v>
      </c>
      <c r="B307" s="313" t="s">
        <v>314</v>
      </c>
      <c r="C307" s="455">
        <v>0</v>
      </c>
      <c r="D307" s="455">
        <v>0</v>
      </c>
      <c r="E307" s="316" t="str">
        <f t="shared" si="15"/>
        <v/>
      </c>
      <c r="F307" s="160" t="str">
        <f t="shared" si="16"/>
        <v>否</v>
      </c>
      <c r="G307" s="177" t="str">
        <f t="shared" si="17"/>
        <v>项</v>
      </c>
    </row>
    <row r="308" s="177" customFormat="1" ht="36" customHeight="1" spans="1:7">
      <c r="A308" s="453">
        <v>20404</v>
      </c>
      <c r="B308" s="309" t="s">
        <v>315</v>
      </c>
      <c r="C308" s="319">
        <f>SUM(C309:C315)</f>
        <v>20</v>
      </c>
      <c r="D308" s="319">
        <f>SUM(D309:D315)</f>
        <v>24</v>
      </c>
      <c r="E308" s="316">
        <f t="shared" si="15"/>
        <v>0.2</v>
      </c>
      <c r="F308" s="160" t="str">
        <f t="shared" si="16"/>
        <v>是</v>
      </c>
      <c r="G308" s="177" t="str">
        <f t="shared" si="17"/>
        <v>款</v>
      </c>
    </row>
    <row r="309" s="177" customFormat="1" ht="36" customHeight="1" spans="1:7">
      <c r="A309" s="454">
        <v>2040401</v>
      </c>
      <c r="B309" s="313" t="s">
        <v>137</v>
      </c>
      <c r="C309" s="455">
        <v>20</v>
      </c>
      <c r="D309" s="455">
        <v>18</v>
      </c>
      <c r="E309" s="316">
        <f t="shared" si="15"/>
        <v>-0.1</v>
      </c>
      <c r="F309" s="160" t="str">
        <f t="shared" si="16"/>
        <v>是</v>
      </c>
      <c r="G309" s="177" t="str">
        <f t="shared" si="17"/>
        <v>项</v>
      </c>
    </row>
    <row r="310" s="177" customFormat="1" ht="36" customHeight="1" spans="1:7">
      <c r="A310" s="454">
        <v>2040402</v>
      </c>
      <c r="B310" s="313" t="s">
        <v>138</v>
      </c>
      <c r="C310" s="455">
        <v>0</v>
      </c>
      <c r="D310" s="455">
        <v>0</v>
      </c>
      <c r="E310" s="316" t="str">
        <f t="shared" si="15"/>
        <v/>
      </c>
      <c r="F310" s="160" t="str">
        <f t="shared" si="16"/>
        <v>否</v>
      </c>
      <c r="G310" s="177" t="str">
        <f t="shared" si="17"/>
        <v>项</v>
      </c>
    </row>
    <row r="311" s="177" customFormat="1" ht="36" customHeight="1" spans="1:7">
      <c r="A311" s="454">
        <v>2040403</v>
      </c>
      <c r="B311" s="313" t="s">
        <v>139</v>
      </c>
      <c r="C311" s="455">
        <v>0</v>
      </c>
      <c r="D311" s="455">
        <v>0</v>
      </c>
      <c r="E311" s="316" t="str">
        <f t="shared" si="15"/>
        <v/>
      </c>
      <c r="F311" s="160" t="str">
        <f t="shared" si="16"/>
        <v>否</v>
      </c>
      <c r="G311" s="177" t="str">
        <f t="shared" si="17"/>
        <v>项</v>
      </c>
    </row>
    <row r="312" s="177" customFormat="1" ht="36" customHeight="1" spans="1:7">
      <c r="A312" s="454">
        <v>2040409</v>
      </c>
      <c r="B312" s="313" t="s">
        <v>316</v>
      </c>
      <c r="C312" s="455">
        <v>0</v>
      </c>
      <c r="D312" s="455">
        <v>0</v>
      </c>
      <c r="E312" s="316" t="str">
        <f t="shared" si="15"/>
        <v/>
      </c>
      <c r="F312" s="160" t="str">
        <f t="shared" si="16"/>
        <v>否</v>
      </c>
      <c r="G312" s="177" t="str">
        <f t="shared" si="17"/>
        <v>项</v>
      </c>
    </row>
    <row r="313" s="177" customFormat="1" ht="36" customHeight="1" spans="1:7">
      <c r="A313" s="454">
        <v>2040410</v>
      </c>
      <c r="B313" s="313" t="s">
        <v>317</v>
      </c>
      <c r="C313" s="455">
        <v>0</v>
      </c>
      <c r="D313" s="455">
        <v>0</v>
      </c>
      <c r="E313" s="316" t="str">
        <f t="shared" si="15"/>
        <v/>
      </c>
      <c r="F313" s="160" t="str">
        <f t="shared" si="16"/>
        <v>否</v>
      </c>
      <c r="G313" s="177" t="str">
        <f t="shared" si="17"/>
        <v>项</v>
      </c>
    </row>
    <row r="314" s="177" customFormat="1" ht="36" customHeight="1" spans="1:7">
      <c r="A314" s="454">
        <v>2040450</v>
      </c>
      <c r="B314" s="313" t="s">
        <v>146</v>
      </c>
      <c r="C314" s="455">
        <v>0</v>
      </c>
      <c r="D314" s="455">
        <v>0</v>
      </c>
      <c r="E314" s="316" t="str">
        <f t="shared" si="15"/>
        <v/>
      </c>
      <c r="F314" s="160" t="str">
        <f t="shared" si="16"/>
        <v>否</v>
      </c>
      <c r="G314" s="177" t="str">
        <f t="shared" si="17"/>
        <v>项</v>
      </c>
    </row>
    <row r="315" s="177" customFormat="1" ht="36" customHeight="1" spans="1:7">
      <c r="A315" s="454">
        <v>2040499</v>
      </c>
      <c r="B315" s="313" t="s">
        <v>318</v>
      </c>
      <c r="C315" s="455">
        <v>0</v>
      </c>
      <c r="D315" s="455">
        <v>6</v>
      </c>
      <c r="E315" s="316" t="str">
        <f t="shared" si="15"/>
        <v/>
      </c>
      <c r="F315" s="160" t="str">
        <f t="shared" si="16"/>
        <v>是</v>
      </c>
      <c r="G315" s="177" t="str">
        <f t="shared" si="17"/>
        <v>项</v>
      </c>
    </row>
    <row r="316" s="177" customFormat="1" ht="36" customHeight="1" spans="1:7">
      <c r="A316" s="453">
        <v>20405</v>
      </c>
      <c r="B316" s="309" t="s">
        <v>319</v>
      </c>
      <c r="C316" s="319">
        <f>SUM(C317:C324)</f>
        <v>40</v>
      </c>
      <c r="D316" s="319">
        <f>SUM(D317:D324)</f>
        <v>37</v>
      </c>
      <c r="E316" s="316">
        <f t="shared" si="15"/>
        <v>-0.075</v>
      </c>
      <c r="F316" s="160" t="str">
        <f t="shared" si="16"/>
        <v>是</v>
      </c>
      <c r="G316" s="177" t="str">
        <f t="shared" si="17"/>
        <v>款</v>
      </c>
    </row>
    <row r="317" s="177" customFormat="1" ht="36" customHeight="1" spans="1:7">
      <c r="A317" s="454">
        <v>2040501</v>
      </c>
      <c r="B317" s="313" t="s">
        <v>137</v>
      </c>
      <c r="C317" s="455">
        <v>40</v>
      </c>
      <c r="D317" s="455">
        <v>36</v>
      </c>
      <c r="E317" s="316">
        <f t="shared" si="15"/>
        <v>-0.1</v>
      </c>
      <c r="F317" s="160" t="str">
        <f t="shared" si="16"/>
        <v>是</v>
      </c>
      <c r="G317" s="177" t="str">
        <f t="shared" si="17"/>
        <v>项</v>
      </c>
    </row>
    <row r="318" s="177" customFormat="1" ht="36" customHeight="1" spans="1:7">
      <c r="A318" s="454">
        <v>2040502</v>
      </c>
      <c r="B318" s="313" t="s">
        <v>138</v>
      </c>
      <c r="C318" s="455">
        <v>0</v>
      </c>
      <c r="D318" s="455">
        <v>0</v>
      </c>
      <c r="E318" s="316" t="str">
        <f t="shared" si="15"/>
        <v/>
      </c>
      <c r="F318" s="160" t="str">
        <f t="shared" si="16"/>
        <v>否</v>
      </c>
      <c r="G318" s="177" t="str">
        <f t="shared" si="17"/>
        <v>项</v>
      </c>
    </row>
    <row r="319" s="177" customFormat="1" ht="36" customHeight="1" spans="1:7">
      <c r="A319" s="454">
        <v>2040503</v>
      </c>
      <c r="B319" s="313" t="s">
        <v>139</v>
      </c>
      <c r="C319" s="455">
        <v>0</v>
      </c>
      <c r="D319" s="455">
        <v>0</v>
      </c>
      <c r="E319" s="316" t="str">
        <f t="shared" si="15"/>
        <v/>
      </c>
      <c r="F319" s="160" t="str">
        <f t="shared" si="16"/>
        <v>否</v>
      </c>
      <c r="G319" s="177" t="str">
        <f t="shared" si="17"/>
        <v>项</v>
      </c>
    </row>
    <row r="320" s="177" customFormat="1" ht="36" customHeight="1" spans="1:7">
      <c r="A320" s="454">
        <v>2040504</v>
      </c>
      <c r="B320" s="313" t="s">
        <v>320</v>
      </c>
      <c r="C320" s="455">
        <v>0</v>
      </c>
      <c r="D320" s="455">
        <v>0</v>
      </c>
      <c r="E320" s="316" t="str">
        <f t="shared" si="15"/>
        <v/>
      </c>
      <c r="F320" s="160" t="str">
        <f t="shared" si="16"/>
        <v>否</v>
      </c>
      <c r="G320" s="177" t="str">
        <f t="shared" si="17"/>
        <v>项</v>
      </c>
    </row>
    <row r="321" s="177" customFormat="1" ht="36" customHeight="1" spans="1:7">
      <c r="A321" s="454">
        <v>2040505</v>
      </c>
      <c r="B321" s="313" t="s">
        <v>321</v>
      </c>
      <c r="C321" s="455">
        <v>0</v>
      </c>
      <c r="D321" s="455">
        <v>0</v>
      </c>
      <c r="E321" s="316" t="str">
        <f t="shared" si="15"/>
        <v/>
      </c>
      <c r="F321" s="160" t="str">
        <f t="shared" si="16"/>
        <v>否</v>
      </c>
      <c r="G321" s="177" t="str">
        <f t="shared" si="17"/>
        <v>项</v>
      </c>
    </row>
    <row r="322" s="177" customFormat="1" ht="36" customHeight="1" spans="1:7">
      <c r="A322" s="454">
        <v>2040506</v>
      </c>
      <c r="B322" s="313" t="s">
        <v>322</v>
      </c>
      <c r="C322" s="455">
        <v>0</v>
      </c>
      <c r="D322" s="455">
        <v>0</v>
      </c>
      <c r="E322" s="316" t="str">
        <f t="shared" si="15"/>
        <v/>
      </c>
      <c r="F322" s="160" t="str">
        <f t="shared" si="16"/>
        <v>否</v>
      </c>
      <c r="G322" s="177" t="str">
        <f t="shared" si="17"/>
        <v>项</v>
      </c>
    </row>
    <row r="323" s="177" customFormat="1" ht="36" customHeight="1" spans="1:7">
      <c r="A323" s="454">
        <v>2040550</v>
      </c>
      <c r="B323" s="313" t="s">
        <v>146</v>
      </c>
      <c r="C323" s="455">
        <v>0</v>
      </c>
      <c r="D323" s="455">
        <v>0</v>
      </c>
      <c r="E323" s="316" t="str">
        <f t="shared" si="15"/>
        <v/>
      </c>
      <c r="F323" s="160" t="str">
        <f t="shared" si="16"/>
        <v>否</v>
      </c>
      <c r="G323" s="177" t="str">
        <f t="shared" si="17"/>
        <v>项</v>
      </c>
    </row>
    <row r="324" s="177" customFormat="1" ht="36" customHeight="1" spans="1:7">
      <c r="A324" s="454">
        <v>2040599</v>
      </c>
      <c r="B324" s="313" t="s">
        <v>323</v>
      </c>
      <c r="C324" s="455">
        <v>0</v>
      </c>
      <c r="D324" s="455">
        <v>1</v>
      </c>
      <c r="E324" s="316" t="str">
        <f t="shared" si="15"/>
        <v/>
      </c>
      <c r="F324" s="160" t="str">
        <f t="shared" si="16"/>
        <v>是</v>
      </c>
      <c r="G324" s="177" t="str">
        <f t="shared" si="17"/>
        <v>项</v>
      </c>
    </row>
    <row r="325" s="177" customFormat="1" ht="36" customHeight="1" spans="1:7">
      <c r="A325" s="453">
        <v>20406</v>
      </c>
      <c r="B325" s="309" t="s">
        <v>324</v>
      </c>
      <c r="C325" s="319">
        <f>SUM(C326:C340)</f>
        <v>951</v>
      </c>
      <c r="D325" s="319">
        <f>SUM(D326:D340)</f>
        <v>946</v>
      </c>
      <c r="E325" s="316">
        <f t="shared" si="15"/>
        <v>-0.005</v>
      </c>
      <c r="F325" s="160" t="str">
        <f t="shared" si="16"/>
        <v>是</v>
      </c>
      <c r="G325" s="177" t="str">
        <f t="shared" si="17"/>
        <v>款</v>
      </c>
    </row>
    <row r="326" s="177" customFormat="1" ht="36" customHeight="1" spans="1:7">
      <c r="A326" s="454">
        <v>2040601</v>
      </c>
      <c r="B326" s="313" t="s">
        <v>137</v>
      </c>
      <c r="C326" s="455">
        <v>670</v>
      </c>
      <c r="D326" s="455">
        <v>711</v>
      </c>
      <c r="E326" s="316">
        <f t="shared" si="15"/>
        <v>0.061</v>
      </c>
      <c r="F326" s="160" t="str">
        <f t="shared" si="16"/>
        <v>是</v>
      </c>
      <c r="G326" s="177" t="str">
        <f t="shared" si="17"/>
        <v>项</v>
      </c>
    </row>
    <row r="327" s="177" customFormat="1" ht="36" customHeight="1" spans="1:7">
      <c r="A327" s="454">
        <v>2040602</v>
      </c>
      <c r="B327" s="313" t="s">
        <v>138</v>
      </c>
      <c r="C327" s="455">
        <v>30</v>
      </c>
      <c r="D327" s="455">
        <v>7</v>
      </c>
      <c r="E327" s="316">
        <f t="shared" si="15"/>
        <v>-0.767</v>
      </c>
      <c r="F327" s="160" t="str">
        <f t="shared" si="16"/>
        <v>是</v>
      </c>
      <c r="G327" s="177" t="str">
        <f t="shared" si="17"/>
        <v>项</v>
      </c>
    </row>
    <row r="328" s="177" customFormat="1" ht="36" customHeight="1" spans="1:7">
      <c r="A328" s="454">
        <v>2040603</v>
      </c>
      <c r="B328" s="313" t="s">
        <v>139</v>
      </c>
      <c r="C328" s="455">
        <v>0</v>
      </c>
      <c r="D328" s="455">
        <v>0</v>
      </c>
      <c r="E328" s="316" t="str">
        <f t="shared" si="15"/>
        <v/>
      </c>
      <c r="F328" s="160" t="str">
        <f t="shared" si="16"/>
        <v>否</v>
      </c>
      <c r="G328" s="177" t="str">
        <f t="shared" si="17"/>
        <v>项</v>
      </c>
    </row>
    <row r="329" s="177" customFormat="1" ht="36" customHeight="1" spans="1:7">
      <c r="A329" s="454">
        <v>2040604</v>
      </c>
      <c r="B329" s="313" t="s">
        <v>325</v>
      </c>
      <c r="C329" s="455">
        <v>105</v>
      </c>
      <c r="D329" s="455">
        <v>41</v>
      </c>
      <c r="E329" s="316">
        <f t="shared" si="15"/>
        <v>-0.61</v>
      </c>
      <c r="F329" s="160" t="str">
        <f t="shared" si="16"/>
        <v>是</v>
      </c>
      <c r="G329" s="177" t="str">
        <f t="shared" si="17"/>
        <v>项</v>
      </c>
    </row>
    <row r="330" s="177" customFormat="1" ht="36" customHeight="1" spans="1:7">
      <c r="A330" s="454">
        <v>2040605</v>
      </c>
      <c r="B330" s="313" t="s">
        <v>326</v>
      </c>
      <c r="C330" s="455">
        <v>5</v>
      </c>
      <c r="D330" s="455">
        <v>1</v>
      </c>
      <c r="E330" s="316">
        <f t="shared" si="15"/>
        <v>-0.8</v>
      </c>
      <c r="F330" s="160" t="str">
        <f t="shared" si="16"/>
        <v>是</v>
      </c>
      <c r="G330" s="177" t="str">
        <f t="shared" si="17"/>
        <v>项</v>
      </c>
    </row>
    <row r="331" s="177" customFormat="1" ht="36" customHeight="1" spans="1:7">
      <c r="A331" s="475">
        <v>2040606</v>
      </c>
      <c r="B331" s="313" t="s">
        <v>327</v>
      </c>
      <c r="C331" s="455">
        <v>0</v>
      </c>
      <c r="D331" s="455">
        <v>0</v>
      </c>
      <c r="E331" s="316" t="str">
        <f t="shared" ref="E331:E394" si="18">IF(C331&gt;0,D331/C331-1,IF(C331&lt;0,-(D331/C331-1),""))</f>
        <v/>
      </c>
      <c r="F331" s="160" t="str">
        <f t="shared" si="16"/>
        <v>否</v>
      </c>
      <c r="G331" s="177" t="str">
        <f t="shared" si="17"/>
        <v>项</v>
      </c>
    </row>
    <row r="332" s="177" customFormat="1" ht="36" customHeight="1" spans="1:7">
      <c r="A332" s="475">
        <v>2040607</v>
      </c>
      <c r="B332" s="313" t="s">
        <v>328</v>
      </c>
      <c r="C332" s="455">
        <v>50</v>
      </c>
      <c r="D332" s="455">
        <v>22</v>
      </c>
      <c r="E332" s="316">
        <f t="shared" si="18"/>
        <v>-0.56</v>
      </c>
      <c r="F332" s="160" t="str">
        <f t="shared" si="16"/>
        <v>是</v>
      </c>
      <c r="G332" s="177" t="str">
        <f t="shared" si="17"/>
        <v>项</v>
      </c>
    </row>
    <row r="333" s="177" customFormat="1" ht="36" customHeight="1" spans="1:7">
      <c r="A333" s="454">
        <v>2040608</v>
      </c>
      <c r="B333" s="313" t="s">
        <v>329</v>
      </c>
      <c r="C333" s="455">
        <v>0</v>
      </c>
      <c r="D333" s="455">
        <v>0</v>
      </c>
      <c r="E333" s="316" t="str">
        <f t="shared" si="18"/>
        <v/>
      </c>
      <c r="F333" s="160" t="str">
        <f t="shared" si="16"/>
        <v>否</v>
      </c>
      <c r="G333" s="177" t="str">
        <f t="shared" si="17"/>
        <v>项</v>
      </c>
    </row>
    <row r="334" s="177" customFormat="1" ht="36" customHeight="1" spans="1:7">
      <c r="A334" s="454">
        <v>2040609</v>
      </c>
      <c r="B334" s="313" t="s">
        <v>330</v>
      </c>
      <c r="C334" s="455"/>
      <c r="D334" s="455"/>
      <c r="E334" s="316" t="str">
        <f t="shared" si="18"/>
        <v/>
      </c>
      <c r="F334" s="160" t="str">
        <f t="shared" si="16"/>
        <v>否</v>
      </c>
      <c r="G334" s="177" t="str">
        <f t="shared" si="17"/>
        <v>项</v>
      </c>
    </row>
    <row r="335" s="177" customFormat="1" ht="36" customHeight="1" spans="1:7">
      <c r="A335" s="454">
        <v>2040610</v>
      </c>
      <c r="B335" s="313" t="s">
        <v>331</v>
      </c>
      <c r="C335" s="455">
        <v>19</v>
      </c>
      <c r="D335" s="455">
        <v>10</v>
      </c>
      <c r="E335" s="316">
        <f t="shared" si="18"/>
        <v>-0.474</v>
      </c>
      <c r="F335" s="160" t="str">
        <f t="shared" si="16"/>
        <v>是</v>
      </c>
      <c r="G335" s="177" t="str">
        <f t="shared" si="17"/>
        <v>项</v>
      </c>
    </row>
    <row r="336" s="177" customFormat="1" ht="36" customHeight="1" spans="1:7">
      <c r="A336" s="454">
        <v>2040611</v>
      </c>
      <c r="B336" s="313" t="s">
        <v>332</v>
      </c>
      <c r="C336" s="455"/>
      <c r="D336" s="455"/>
      <c r="E336" s="316" t="str">
        <f t="shared" si="18"/>
        <v/>
      </c>
      <c r="F336" s="160" t="str">
        <f t="shared" si="16"/>
        <v>否</v>
      </c>
      <c r="G336" s="177" t="str">
        <f t="shared" si="17"/>
        <v>项</v>
      </c>
    </row>
    <row r="337" s="177" customFormat="1" ht="36" customHeight="1" spans="1:7">
      <c r="A337" s="454">
        <v>2040612</v>
      </c>
      <c r="B337" s="313" t="s">
        <v>333</v>
      </c>
      <c r="C337" s="455">
        <v>2</v>
      </c>
      <c r="D337" s="455">
        <v>4</v>
      </c>
      <c r="E337" s="316">
        <f t="shared" si="18"/>
        <v>1</v>
      </c>
      <c r="F337" s="160" t="str">
        <f t="shared" ref="F337:F400" si="19">IF(LEN(A337)=3,"是",IF(B337&lt;&gt;"",IF(SUM(C337:D337)&lt;&gt;0,"是","否"),"是"))</f>
        <v>是</v>
      </c>
      <c r="G337" s="177" t="str">
        <f t="shared" ref="G337:G400" si="20">IF(LEN(A337)=3,"类",IF(LEN(A337)=5,"款","项"))</f>
        <v>项</v>
      </c>
    </row>
    <row r="338" s="177" customFormat="1" ht="36" customHeight="1" spans="1:7">
      <c r="A338" s="454">
        <v>2040613</v>
      </c>
      <c r="B338" s="313" t="s">
        <v>178</v>
      </c>
      <c r="C338" s="455">
        <v>0</v>
      </c>
      <c r="D338" s="455">
        <v>0</v>
      </c>
      <c r="E338" s="316" t="str">
        <f t="shared" si="18"/>
        <v/>
      </c>
      <c r="F338" s="160" t="str">
        <f t="shared" si="19"/>
        <v>否</v>
      </c>
      <c r="G338" s="177" t="str">
        <f t="shared" si="20"/>
        <v>项</v>
      </c>
    </row>
    <row r="339" s="177" customFormat="1" ht="36" customHeight="1" spans="1:7">
      <c r="A339" s="454">
        <v>2040650</v>
      </c>
      <c r="B339" s="313" t="s">
        <v>146</v>
      </c>
      <c r="C339" s="455">
        <v>0</v>
      </c>
      <c r="D339" s="455">
        <v>0</v>
      </c>
      <c r="E339" s="316" t="str">
        <f t="shared" si="18"/>
        <v/>
      </c>
      <c r="F339" s="160" t="str">
        <f t="shared" si="19"/>
        <v>否</v>
      </c>
      <c r="G339" s="177" t="str">
        <f t="shared" si="20"/>
        <v>项</v>
      </c>
    </row>
    <row r="340" s="177" customFormat="1" ht="36" customHeight="1" spans="1:7">
      <c r="A340" s="454">
        <v>2040699</v>
      </c>
      <c r="B340" s="313" t="s">
        <v>334</v>
      </c>
      <c r="C340" s="455">
        <v>70</v>
      </c>
      <c r="D340" s="455">
        <v>150</v>
      </c>
      <c r="E340" s="316">
        <f t="shared" si="18"/>
        <v>1.143</v>
      </c>
      <c r="F340" s="160" t="str">
        <f t="shared" si="19"/>
        <v>是</v>
      </c>
      <c r="G340" s="177" t="str">
        <f t="shared" si="20"/>
        <v>项</v>
      </c>
    </row>
    <row r="341" s="177" customFormat="1" ht="36" customHeight="1" spans="1:7">
      <c r="A341" s="453">
        <v>20407</v>
      </c>
      <c r="B341" s="309" t="s">
        <v>335</v>
      </c>
      <c r="C341" s="319">
        <f>SUM(C342:C350)</f>
        <v>0</v>
      </c>
      <c r="D341" s="319">
        <f>SUM(D342:D350)</f>
        <v>0</v>
      </c>
      <c r="E341" s="316" t="str">
        <f t="shared" si="18"/>
        <v/>
      </c>
      <c r="F341" s="160" t="str">
        <f t="shared" si="19"/>
        <v>否</v>
      </c>
      <c r="G341" s="177" t="str">
        <f t="shared" si="20"/>
        <v>款</v>
      </c>
    </row>
    <row r="342" s="177" customFormat="1" ht="36" customHeight="1" spans="1:7">
      <c r="A342" s="454">
        <v>2040701</v>
      </c>
      <c r="B342" s="313" t="s">
        <v>137</v>
      </c>
      <c r="C342" s="455">
        <v>0</v>
      </c>
      <c r="D342" s="455">
        <v>0</v>
      </c>
      <c r="E342" s="316" t="str">
        <f t="shared" si="18"/>
        <v/>
      </c>
      <c r="F342" s="160" t="str">
        <f t="shared" si="19"/>
        <v>否</v>
      </c>
      <c r="G342" s="177" t="str">
        <f t="shared" si="20"/>
        <v>项</v>
      </c>
    </row>
    <row r="343" s="177" customFormat="1" ht="36" customHeight="1" spans="1:7">
      <c r="A343" s="454">
        <v>2040702</v>
      </c>
      <c r="B343" s="313" t="s">
        <v>138</v>
      </c>
      <c r="C343" s="455">
        <v>0</v>
      </c>
      <c r="D343" s="455">
        <v>0</v>
      </c>
      <c r="E343" s="316" t="str">
        <f t="shared" si="18"/>
        <v/>
      </c>
      <c r="F343" s="160" t="str">
        <f t="shared" si="19"/>
        <v>否</v>
      </c>
      <c r="G343" s="177" t="str">
        <f t="shared" si="20"/>
        <v>项</v>
      </c>
    </row>
    <row r="344" s="177" customFormat="1" ht="36" customHeight="1" spans="1:7">
      <c r="A344" s="454">
        <v>2040703</v>
      </c>
      <c r="B344" s="313" t="s">
        <v>139</v>
      </c>
      <c r="C344" s="455">
        <v>0</v>
      </c>
      <c r="D344" s="455">
        <v>0</v>
      </c>
      <c r="E344" s="316" t="str">
        <f t="shared" si="18"/>
        <v/>
      </c>
      <c r="F344" s="160" t="str">
        <f t="shared" si="19"/>
        <v>否</v>
      </c>
      <c r="G344" s="177" t="str">
        <f t="shared" si="20"/>
        <v>项</v>
      </c>
    </row>
    <row r="345" s="177" customFormat="1" ht="36" customHeight="1" spans="1:7">
      <c r="A345" s="454">
        <v>2040704</v>
      </c>
      <c r="B345" s="313" t="s">
        <v>336</v>
      </c>
      <c r="C345" s="455">
        <v>0</v>
      </c>
      <c r="D345" s="455">
        <v>0</v>
      </c>
      <c r="E345" s="316" t="str">
        <f t="shared" si="18"/>
        <v/>
      </c>
      <c r="F345" s="160" t="str">
        <f t="shared" si="19"/>
        <v>否</v>
      </c>
      <c r="G345" s="177" t="str">
        <f t="shared" si="20"/>
        <v>项</v>
      </c>
    </row>
    <row r="346" s="177" customFormat="1" ht="36" customHeight="1" spans="1:7">
      <c r="A346" s="454">
        <v>2040705</v>
      </c>
      <c r="B346" s="313" t="s">
        <v>337</v>
      </c>
      <c r="C346" s="455">
        <v>0</v>
      </c>
      <c r="D346" s="455">
        <v>0</v>
      </c>
      <c r="E346" s="316" t="str">
        <f t="shared" si="18"/>
        <v/>
      </c>
      <c r="F346" s="160" t="str">
        <f t="shared" si="19"/>
        <v>否</v>
      </c>
      <c r="G346" s="177" t="str">
        <f t="shared" si="20"/>
        <v>项</v>
      </c>
    </row>
    <row r="347" s="177" customFormat="1" ht="36" customHeight="1" spans="1:7">
      <c r="A347" s="454">
        <v>2040706</v>
      </c>
      <c r="B347" s="313" t="s">
        <v>338</v>
      </c>
      <c r="C347" s="455">
        <v>0</v>
      </c>
      <c r="D347" s="455">
        <v>0</v>
      </c>
      <c r="E347" s="316" t="str">
        <f t="shared" si="18"/>
        <v/>
      </c>
      <c r="F347" s="160" t="str">
        <f t="shared" si="19"/>
        <v>否</v>
      </c>
      <c r="G347" s="177" t="str">
        <f t="shared" si="20"/>
        <v>项</v>
      </c>
    </row>
    <row r="348" s="177" customFormat="1" ht="36" customHeight="1" spans="1:7">
      <c r="A348" s="454">
        <v>2040707</v>
      </c>
      <c r="B348" s="313" t="s">
        <v>178</v>
      </c>
      <c r="C348" s="455">
        <v>0</v>
      </c>
      <c r="D348" s="455">
        <v>0</v>
      </c>
      <c r="E348" s="316" t="str">
        <f t="shared" si="18"/>
        <v/>
      </c>
      <c r="F348" s="160" t="str">
        <f t="shared" si="19"/>
        <v>否</v>
      </c>
      <c r="G348" s="177" t="str">
        <f t="shared" si="20"/>
        <v>项</v>
      </c>
    </row>
    <row r="349" s="177" customFormat="1" ht="36" customHeight="1" spans="1:7">
      <c r="A349" s="454">
        <v>2040750</v>
      </c>
      <c r="B349" s="313" t="s">
        <v>146</v>
      </c>
      <c r="C349" s="455">
        <v>0</v>
      </c>
      <c r="D349" s="455">
        <v>0</v>
      </c>
      <c r="E349" s="316" t="str">
        <f t="shared" si="18"/>
        <v/>
      </c>
      <c r="F349" s="160" t="str">
        <f t="shared" si="19"/>
        <v>否</v>
      </c>
      <c r="G349" s="177" t="str">
        <f t="shared" si="20"/>
        <v>项</v>
      </c>
    </row>
    <row r="350" s="177" customFormat="1" ht="36" customHeight="1" spans="1:7">
      <c r="A350" s="454">
        <v>2040799</v>
      </c>
      <c r="B350" s="313" t="s">
        <v>339</v>
      </c>
      <c r="C350" s="455">
        <v>0</v>
      </c>
      <c r="D350" s="455">
        <v>0</v>
      </c>
      <c r="E350" s="316" t="str">
        <f t="shared" si="18"/>
        <v/>
      </c>
      <c r="F350" s="160" t="str">
        <f t="shared" si="19"/>
        <v>否</v>
      </c>
      <c r="G350" s="177" t="str">
        <f t="shared" si="20"/>
        <v>项</v>
      </c>
    </row>
    <row r="351" s="177" customFormat="1" ht="36" customHeight="1" spans="1:7">
      <c r="A351" s="453">
        <v>20408</v>
      </c>
      <c r="B351" s="309" t="s">
        <v>340</v>
      </c>
      <c r="C351" s="319">
        <f>SUM(C352:C360)</f>
        <v>0</v>
      </c>
      <c r="D351" s="319">
        <f>SUM(D352:D360)</f>
        <v>0</v>
      </c>
      <c r="E351" s="316" t="str">
        <f t="shared" si="18"/>
        <v/>
      </c>
      <c r="F351" s="160" t="str">
        <f t="shared" si="19"/>
        <v>否</v>
      </c>
      <c r="G351" s="177" t="str">
        <f t="shared" si="20"/>
        <v>款</v>
      </c>
    </row>
    <row r="352" s="177" customFormat="1" ht="36" customHeight="1" spans="1:7">
      <c r="A352" s="454">
        <v>2040801</v>
      </c>
      <c r="B352" s="313" t="s">
        <v>137</v>
      </c>
      <c r="C352" s="455">
        <v>0</v>
      </c>
      <c r="D352" s="455">
        <v>0</v>
      </c>
      <c r="E352" s="316" t="str">
        <f t="shared" si="18"/>
        <v/>
      </c>
      <c r="F352" s="160" t="str">
        <f t="shared" si="19"/>
        <v>否</v>
      </c>
      <c r="G352" s="177" t="str">
        <f t="shared" si="20"/>
        <v>项</v>
      </c>
    </row>
    <row r="353" s="177" customFormat="1" ht="36" customHeight="1" spans="1:7">
      <c r="A353" s="454">
        <v>2040802</v>
      </c>
      <c r="B353" s="313" t="s">
        <v>138</v>
      </c>
      <c r="C353" s="455">
        <v>0</v>
      </c>
      <c r="D353" s="455">
        <v>0</v>
      </c>
      <c r="E353" s="316" t="str">
        <f t="shared" si="18"/>
        <v/>
      </c>
      <c r="F353" s="160" t="str">
        <f t="shared" si="19"/>
        <v>否</v>
      </c>
      <c r="G353" s="177" t="str">
        <f t="shared" si="20"/>
        <v>项</v>
      </c>
    </row>
    <row r="354" s="177" customFormat="1" ht="36" customHeight="1" spans="1:7">
      <c r="A354" s="454">
        <v>2040803</v>
      </c>
      <c r="B354" s="313" t="s">
        <v>139</v>
      </c>
      <c r="C354" s="455">
        <v>0</v>
      </c>
      <c r="D354" s="455">
        <v>0</v>
      </c>
      <c r="E354" s="316" t="str">
        <f t="shared" si="18"/>
        <v/>
      </c>
      <c r="F354" s="160" t="str">
        <f t="shared" si="19"/>
        <v>否</v>
      </c>
      <c r="G354" s="177" t="str">
        <f t="shared" si="20"/>
        <v>项</v>
      </c>
    </row>
    <row r="355" s="177" customFormat="1" ht="36" customHeight="1" spans="1:7">
      <c r="A355" s="454">
        <v>2040804</v>
      </c>
      <c r="B355" s="313" t="s">
        <v>341</v>
      </c>
      <c r="C355" s="455">
        <v>0</v>
      </c>
      <c r="D355" s="455">
        <v>0</v>
      </c>
      <c r="E355" s="316" t="str">
        <f t="shared" si="18"/>
        <v/>
      </c>
      <c r="F355" s="160" t="str">
        <f t="shared" si="19"/>
        <v>否</v>
      </c>
      <c r="G355" s="177" t="str">
        <f t="shared" si="20"/>
        <v>项</v>
      </c>
    </row>
    <row r="356" s="177" customFormat="1" ht="36" customHeight="1" spans="1:7">
      <c r="A356" s="454">
        <v>2040805</v>
      </c>
      <c r="B356" s="313" t="s">
        <v>342</v>
      </c>
      <c r="C356" s="455">
        <v>0</v>
      </c>
      <c r="D356" s="455">
        <v>0</v>
      </c>
      <c r="E356" s="316" t="str">
        <f t="shared" si="18"/>
        <v/>
      </c>
      <c r="F356" s="160" t="str">
        <f t="shared" si="19"/>
        <v>否</v>
      </c>
      <c r="G356" s="177" t="str">
        <f t="shared" si="20"/>
        <v>项</v>
      </c>
    </row>
    <row r="357" s="177" customFormat="1" ht="36" customHeight="1" spans="1:7">
      <c r="A357" s="454">
        <v>2040806</v>
      </c>
      <c r="B357" s="313" t="s">
        <v>343</v>
      </c>
      <c r="C357" s="455">
        <v>0</v>
      </c>
      <c r="D357" s="455">
        <v>0</v>
      </c>
      <c r="E357" s="316" t="str">
        <f t="shared" si="18"/>
        <v/>
      </c>
      <c r="F357" s="160" t="str">
        <f t="shared" si="19"/>
        <v>否</v>
      </c>
      <c r="G357" s="177" t="str">
        <f t="shared" si="20"/>
        <v>项</v>
      </c>
    </row>
    <row r="358" s="177" customFormat="1" ht="36" customHeight="1" spans="1:7">
      <c r="A358" s="454">
        <v>2040807</v>
      </c>
      <c r="B358" s="313" t="s">
        <v>178</v>
      </c>
      <c r="C358" s="455">
        <v>0</v>
      </c>
      <c r="D358" s="455">
        <v>0</v>
      </c>
      <c r="E358" s="316" t="str">
        <f t="shared" si="18"/>
        <v/>
      </c>
      <c r="F358" s="160" t="str">
        <f t="shared" si="19"/>
        <v>否</v>
      </c>
      <c r="G358" s="177" t="str">
        <f t="shared" si="20"/>
        <v>项</v>
      </c>
    </row>
    <row r="359" s="177" customFormat="1" ht="36" customHeight="1" spans="1:7">
      <c r="A359" s="454">
        <v>2040850</v>
      </c>
      <c r="B359" s="313" t="s">
        <v>146</v>
      </c>
      <c r="C359" s="455">
        <v>0</v>
      </c>
      <c r="D359" s="455">
        <v>0</v>
      </c>
      <c r="E359" s="316" t="str">
        <f t="shared" si="18"/>
        <v/>
      </c>
      <c r="F359" s="160" t="str">
        <f t="shared" si="19"/>
        <v>否</v>
      </c>
      <c r="G359" s="177" t="str">
        <f t="shared" si="20"/>
        <v>项</v>
      </c>
    </row>
    <row r="360" s="177" customFormat="1" ht="36" customHeight="1" spans="1:7">
      <c r="A360" s="454">
        <v>2040899</v>
      </c>
      <c r="B360" s="313" t="s">
        <v>344</v>
      </c>
      <c r="C360" s="455">
        <v>0</v>
      </c>
      <c r="D360" s="455">
        <v>0</v>
      </c>
      <c r="E360" s="316" t="str">
        <f t="shared" si="18"/>
        <v/>
      </c>
      <c r="F360" s="160" t="str">
        <f t="shared" si="19"/>
        <v>否</v>
      </c>
      <c r="G360" s="177" t="str">
        <f t="shared" si="20"/>
        <v>项</v>
      </c>
    </row>
    <row r="361" s="177" customFormat="1" ht="36" customHeight="1" spans="1:7">
      <c r="A361" s="453">
        <v>20409</v>
      </c>
      <c r="B361" s="309" t="s">
        <v>345</v>
      </c>
      <c r="C361" s="319">
        <f>SUM(C362:C368)</f>
        <v>0</v>
      </c>
      <c r="D361" s="319">
        <f>SUM(D362:D368)</f>
        <v>0</v>
      </c>
      <c r="E361" s="316" t="str">
        <f t="shared" si="18"/>
        <v/>
      </c>
      <c r="F361" s="160" t="str">
        <f t="shared" si="19"/>
        <v>否</v>
      </c>
      <c r="G361" s="177" t="str">
        <f t="shared" si="20"/>
        <v>款</v>
      </c>
    </row>
    <row r="362" s="177" customFormat="1" ht="36" customHeight="1" spans="1:7">
      <c r="A362" s="454">
        <v>2040901</v>
      </c>
      <c r="B362" s="313" t="s">
        <v>137</v>
      </c>
      <c r="C362" s="455">
        <v>0</v>
      </c>
      <c r="D362" s="455">
        <v>0</v>
      </c>
      <c r="E362" s="316" t="str">
        <f t="shared" si="18"/>
        <v/>
      </c>
      <c r="F362" s="160" t="str">
        <f t="shared" si="19"/>
        <v>否</v>
      </c>
      <c r="G362" s="177" t="str">
        <f t="shared" si="20"/>
        <v>项</v>
      </c>
    </row>
    <row r="363" s="177" customFormat="1" ht="36" customHeight="1" spans="1:7">
      <c r="A363" s="454">
        <v>2040902</v>
      </c>
      <c r="B363" s="313" t="s">
        <v>138</v>
      </c>
      <c r="C363" s="455">
        <v>0</v>
      </c>
      <c r="D363" s="455">
        <v>0</v>
      </c>
      <c r="E363" s="316" t="str">
        <f t="shared" si="18"/>
        <v/>
      </c>
      <c r="F363" s="160" t="str">
        <f t="shared" si="19"/>
        <v>否</v>
      </c>
      <c r="G363" s="177" t="str">
        <f t="shared" si="20"/>
        <v>项</v>
      </c>
    </row>
    <row r="364" s="177" customFormat="1" ht="36" customHeight="1" spans="1:7">
      <c r="A364" s="454">
        <v>2040903</v>
      </c>
      <c r="B364" s="313" t="s">
        <v>139</v>
      </c>
      <c r="C364" s="455">
        <v>0</v>
      </c>
      <c r="D364" s="455">
        <v>0</v>
      </c>
      <c r="E364" s="316" t="str">
        <f t="shared" si="18"/>
        <v/>
      </c>
      <c r="F364" s="160" t="str">
        <f t="shared" si="19"/>
        <v>否</v>
      </c>
      <c r="G364" s="177" t="str">
        <f t="shared" si="20"/>
        <v>项</v>
      </c>
    </row>
    <row r="365" s="177" customFormat="1" ht="36" customHeight="1" spans="1:7">
      <c r="A365" s="454">
        <v>2040904</v>
      </c>
      <c r="B365" s="313" t="s">
        <v>346</v>
      </c>
      <c r="C365" s="455">
        <v>0</v>
      </c>
      <c r="D365" s="455">
        <v>0</v>
      </c>
      <c r="E365" s="316" t="str">
        <f t="shared" si="18"/>
        <v/>
      </c>
      <c r="F365" s="160" t="str">
        <f t="shared" si="19"/>
        <v>否</v>
      </c>
      <c r="G365" s="177" t="str">
        <f t="shared" si="20"/>
        <v>项</v>
      </c>
    </row>
    <row r="366" s="177" customFormat="1" ht="36" customHeight="1" spans="1:7">
      <c r="A366" s="454">
        <v>2040905</v>
      </c>
      <c r="B366" s="313" t="s">
        <v>347</v>
      </c>
      <c r="C366" s="455">
        <v>0</v>
      </c>
      <c r="D366" s="455">
        <v>0</v>
      </c>
      <c r="E366" s="316" t="str">
        <f t="shared" si="18"/>
        <v/>
      </c>
      <c r="F366" s="160" t="str">
        <f t="shared" si="19"/>
        <v>否</v>
      </c>
      <c r="G366" s="177" t="str">
        <f t="shared" si="20"/>
        <v>项</v>
      </c>
    </row>
    <row r="367" s="177" customFormat="1" ht="36" customHeight="1" spans="1:7">
      <c r="A367" s="454">
        <v>2040950</v>
      </c>
      <c r="B367" s="313" t="s">
        <v>146</v>
      </c>
      <c r="C367" s="455">
        <v>0</v>
      </c>
      <c r="D367" s="455">
        <v>0</v>
      </c>
      <c r="E367" s="316" t="str">
        <f t="shared" si="18"/>
        <v/>
      </c>
      <c r="F367" s="160" t="str">
        <f t="shared" si="19"/>
        <v>否</v>
      </c>
      <c r="G367" s="177" t="str">
        <f t="shared" si="20"/>
        <v>项</v>
      </c>
    </row>
    <row r="368" s="177" customFormat="1" ht="36" customHeight="1" spans="1:7">
      <c r="A368" s="454">
        <v>2040999</v>
      </c>
      <c r="B368" s="313" t="s">
        <v>348</v>
      </c>
      <c r="C368" s="455">
        <v>0</v>
      </c>
      <c r="D368" s="455">
        <v>0</v>
      </c>
      <c r="E368" s="316" t="str">
        <f t="shared" si="18"/>
        <v/>
      </c>
      <c r="F368" s="160" t="str">
        <f t="shared" si="19"/>
        <v>否</v>
      </c>
      <c r="G368" s="177" t="str">
        <f t="shared" si="20"/>
        <v>项</v>
      </c>
    </row>
    <row r="369" s="177" customFormat="1" ht="36" customHeight="1" spans="1:7">
      <c r="A369" s="453">
        <v>20410</v>
      </c>
      <c r="B369" s="309" t="s">
        <v>349</v>
      </c>
      <c r="C369" s="319">
        <f>SUM(C370:C374)</f>
        <v>0</v>
      </c>
      <c r="D369" s="319">
        <f>SUM(D370:D374)</f>
        <v>0</v>
      </c>
      <c r="E369" s="316" t="str">
        <f t="shared" si="18"/>
        <v/>
      </c>
      <c r="F369" s="160" t="str">
        <f t="shared" si="19"/>
        <v>否</v>
      </c>
      <c r="G369" s="177" t="str">
        <f t="shared" si="20"/>
        <v>款</v>
      </c>
    </row>
    <row r="370" s="177" customFormat="1" ht="36" customHeight="1" spans="1:7">
      <c r="A370" s="454">
        <v>2041001</v>
      </c>
      <c r="B370" s="313" t="s">
        <v>137</v>
      </c>
      <c r="C370" s="455">
        <v>0</v>
      </c>
      <c r="D370" s="455">
        <v>0</v>
      </c>
      <c r="E370" s="316" t="str">
        <f t="shared" si="18"/>
        <v/>
      </c>
      <c r="F370" s="160" t="str">
        <f t="shared" si="19"/>
        <v>否</v>
      </c>
      <c r="G370" s="177" t="str">
        <f t="shared" si="20"/>
        <v>项</v>
      </c>
    </row>
    <row r="371" s="177" customFormat="1" ht="36" customHeight="1" spans="1:7">
      <c r="A371" s="454">
        <v>2041002</v>
      </c>
      <c r="B371" s="313" t="s">
        <v>138</v>
      </c>
      <c r="C371" s="455">
        <v>0</v>
      </c>
      <c r="D371" s="455">
        <v>0</v>
      </c>
      <c r="E371" s="316" t="str">
        <f t="shared" si="18"/>
        <v/>
      </c>
      <c r="F371" s="160" t="str">
        <f t="shared" si="19"/>
        <v>否</v>
      </c>
      <c r="G371" s="177" t="str">
        <f t="shared" si="20"/>
        <v>项</v>
      </c>
    </row>
    <row r="372" s="177" customFormat="1" ht="36" customHeight="1" spans="1:7">
      <c r="A372" s="454">
        <v>2041006</v>
      </c>
      <c r="B372" s="313" t="s">
        <v>178</v>
      </c>
      <c r="C372" s="455">
        <v>0</v>
      </c>
      <c r="D372" s="455">
        <v>0</v>
      </c>
      <c r="E372" s="316" t="str">
        <f t="shared" si="18"/>
        <v/>
      </c>
      <c r="F372" s="160" t="str">
        <f t="shared" si="19"/>
        <v>否</v>
      </c>
      <c r="G372" s="177" t="str">
        <f t="shared" si="20"/>
        <v>项</v>
      </c>
    </row>
    <row r="373" s="177" customFormat="1" ht="36" customHeight="1" spans="1:7">
      <c r="A373" s="454">
        <v>2041007</v>
      </c>
      <c r="B373" s="313" t="s">
        <v>350</v>
      </c>
      <c r="C373" s="455">
        <v>0</v>
      </c>
      <c r="D373" s="455">
        <v>0</v>
      </c>
      <c r="E373" s="316" t="str">
        <f t="shared" si="18"/>
        <v/>
      </c>
      <c r="F373" s="160" t="str">
        <f t="shared" si="19"/>
        <v>否</v>
      </c>
      <c r="G373" s="177" t="str">
        <f t="shared" si="20"/>
        <v>项</v>
      </c>
    </row>
    <row r="374" s="177" customFormat="1" ht="36" customHeight="1" spans="1:7">
      <c r="A374" s="454">
        <v>2041099</v>
      </c>
      <c r="B374" s="313" t="s">
        <v>351</v>
      </c>
      <c r="C374" s="455">
        <v>0</v>
      </c>
      <c r="D374" s="455">
        <v>0</v>
      </c>
      <c r="E374" s="316" t="str">
        <f t="shared" si="18"/>
        <v/>
      </c>
      <c r="F374" s="160" t="str">
        <f t="shared" si="19"/>
        <v>否</v>
      </c>
      <c r="G374" s="177" t="str">
        <f t="shared" si="20"/>
        <v>项</v>
      </c>
    </row>
    <row r="375" s="177" customFormat="1" ht="36" customHeight="1" spans="1:7">
      <c r="A375" s="453">
        <v>20499</v>
      </c>
      <c r="B375" s="309" t="s">
        <v>352</v>
      </c>
      <c r="C375" s="319">
        <f>SUM(C376:C377)</f>
        <v>245</v>
      </c>
      <c r="D375" s="319">
        <f>SUM(D376:D377)</f>
        <v>310</v>
      </c>
      <c r="E375" s="316">
        <f t="shared" si="18"/>
        <v>0.265</v>
      </c>
      <c r="F375" s="160" t="str">
        <f t="shared" si="19"/>
        <v>是</v>
      </c>
      <c r="G375" s="177" t="str">
        <f t="shared" si="20"/>
        <v>款</v>
      </c>
    </row>
    <row r="376" s="177" customFormat="1" ht="36" customHeight="1" spans="1:7">
      <c r="A376" s="462">
        <v>2049902</v>
      </c>
      <c r="B376" s="313" t="s">
        <v>353</v>
      </c>
      <c r="C376" s="455">
        <v>0</v>
      </c>
      <c r="D376" s="455">
        <v>0</v>
      </c>
      <c r="E376" s="316" t="str">
        <f t="shared" si="18"/>
        <v/>
      </c>
      <c r="F376" s="160" t="str">
        <f t="shared" si="19"/>
        <v>否</v>
      </c>
      <c r="G376" s="177" t="str">
        <f t="shared" si="20"/>
        <v>项</v>
      </c>
    </row>
    <row r="377" s="177" customFormat="1" ht="36" customHeight="1" spans="1:7">
      <c r="A377" s="476">
        <v>2049999</v>
      </c>
      <c r="B377" s="313" t="s">
        <v>354</v>
      </c>
      <c r="C377" s="455">
        <v>245</v>
      </c>
      <c r="D377" s="455">
        <v>310</v>
      </c>
      <c r="E377" s="316">
        <f t="shared" si="18"/>
        <v>0.265</v>
      </c>
      <c r="F377" s="160" t="str">
        <f t="shared" si="19"/>
        <v>是</v>
      </c>
      <c r="G377" s="177" t="str">
        <f t="shared" si="20"/>
        <v>项</v>
      </c>
    </row>
    <row r="378" s="177" customFormat="1" ht="36" customHeight="1" spans="1:7">
      <c r="A378" s="477" t="s">
        <v>355</v>
      </c>
      <c r="B378" s="471" t="s">
        <v>281</v>
      </c>
      <c r="C378" s="472"/>
      <c r="D378" s="472"/>
      <c r="E378" s="316" t="str">
        <f t="shared" si="18"/>
        <v/>
      </c>
      <c r="F378" s="160" t="str">
        <f t="shared" si="19"/>
        <v>否</v>
      </c>
      <c r="G378" s="177" t="str">
        <f t="shared" si="20"/>
        <v>项</v>
      </c>
    </row>
    <row r="379" s="177" customFormat="1" ht="36" customHeight="1" spans="1:7">
      <c r="A379" s="477" t="s">
        <v>356</v>
      </c>
      <c r="B379" s="471" t="s">
        <v>357</v>
      </c>
      <c r="C379" s="472"/>
      <c r="D379" s="472"/>
      <c r="E379" s="316" t="str">
        <f t="shared" si="18"/>
        <v/>
      </c>
      <c r="F379" s="160" t="str">
        <f t="shared" si="19"/>
        <v>否</v>
      </c>
      <c r="G379" s="177" t="str">
        <f t="shared" si="20"/>
        <v>项</v>
      </c>
    </row>
    <row r="380" s="177" customFormat="1" ht="36" customHeight="1" spans="1:7">
      <c r="A380" s="453">
        <v>205</v>
      </c>
      <c r="B380" s="309" t="s">
        <v>54</v>
      </c>
      <c r="C380" s="319">
        <f>SUM(C381,C386,C395,C401,C407,C411,C415,C419,C425,C432,C434,C435)</f>
        <v>63475</v>
      </c>
      <c r="D380" s="319">
        <f>SUM(D381,D386,D395,D401,D407,D411,D415,D419,D425,D432,D434,D435)</f>
        <v>72695</v>
      </c>
      <c r="E380" s="316">
        <f t="shared" si="18"/>
        <v>0.145</v>
      </c>
      <c r="F380" s="160" t="str">
        <f t="shared" si="19"/>
        <v>是</v>
      </c>
      <c r="G380" s="177" t="str">
        <f t="shared" si="20"/>
        <v>类</v>
      </c>
    </row>
    <row r="381" s="177" customFormat="1" ht="36" customHeight="1" spans="1:7">
      <c r="A381" s="453">
        <v>20501</v>
      </c>
      <c r="B381" s="309" t="s">
        <v>358</v>
      </c>
      <c r="C381" s="319">
        <f>SUM(C382:C385)</f>
        <v>839</v>
      </c>
      <c r="D381" s="319">
        <f>SUM(D382:D385)</f>
        <v>891</v>
      </c>
      <c r="E381" s="316">
        <f t="shared" si="18"/>
        <v>0.062</v>
      </c>
      <c r="F381" s="160" t="str">
        <f t="shared" si="19"/>
        <v>是</v>
      </c>
      <c r="G381" s="177" t="str">
        <f t="shared" si="20"/>
        <v>款</v>
      </c>
    </row>
    <row r="382" s="177" customFormat="1" ht="36" customHeight="1" spans="1:7">
      <c r="A382" s="454">
        <v>2050101</v>
      </c>
      <c r="B382" s="313" t="s">
        <v>137</v>
      </c>
      <c r="C382" s="455">
        <v>734</v>
      </c>
      <c r="D382" s="455">
        <v>728</v>
      </c>
      <c r="E382" s="316">
        <f t="shared" si="18"/>
        <v>-0.008</v>
      </c>
      <c r="F382" s="160" t="str">
        <f t="shared" si="19"/>
        <v>是</v>
      </c>
      <c r="G382" s="177" t="str">
        <f t="shared" si="20"/>
        <v>项</v>
      </c>
    </row>
    <row r="383" s="177" customFormat="1" ht="36" customHeight="1" spans="1:7">
      <c r="A383" s="454">
        <v>2050102</v>
      </c>
      <c r="B383" s="313" t="s">
        <v>138</v>
      </c>
      <c r="C383" s="455">
        <v>0</v>
      </c>
      <c r="D383" s="455">
        <v>0</v>
      </c>
      <c r="E383" s="316" t="str">
        <f t="shared" si="18"/>
        <v/>
      </c>
      <c r="F383" s="160" t="str">
        <f t="shared" si="19"/>
        <v>否</v>
      </c>
      <c r="G383" s="177" t="str">
        <f t="shared" si="20"/>
        <v>项</v>
      </c>
    </row>
    <row r="384" s="177" customFormat="1" ht="36" customHeight="1" spans="1:7">
      <c r="A384" s="454">
        <v>2050103</v>
      </c>
      <c r="B384" s="313" t="s">
        <v>139</v>
      </c>
      <c r="C384" s="455">
        <v>0</v>
      </c>
      <c r="D384" s="455">
        <v>0</v>
      </c>
      <c r="E384" s="316" t="str">
        <f t="shared" si="18"/>
        <v/>
      </c>
      <c r="F384" s="160" t="str">
        <f t="shared" si="19"/>
        <v>否</v>
      </c>
      <c r="G384" s="177" t="str">
        <f t="shared" si="20"/>
        <v>项</v>
      </c>
    </row>
    <row r="385" s="177" customFormat="1" ht="36" customHeight="1" spans="1:7">
      <c r="A385" s="454">
        <v>2050199</v>
      </c>
      <c r="B385" s="313" t="s">
        <v>359</v>
      </c>
      <c r="C385" s="455">
        <v>105</v>
      </c>
      <c r="D385" s="455">
        <v>163</v>
      </c>
      <c r="E385" s="316">
        <f t="shared" si="18"/>
        <v>0.552</v>
      </c>
      <c r="F385" s="160" t="str">
        <f t="shared" si="19"/>
        <v>是</v>
      </c>
      <c r="G385" s="177" t="str">
        <f t="shared" si="20"/>
        <v>项</v>
      </c>
    </row>
    <row r="386" s="177" customFormat="1" ht="36" customHeight="1" spans="1:7">
      <c r="A386" s="453">
        <v>20502</v>
      </c>
      <c r="B386" s="309" t="s">
        <v>360</v>
      </c>
      <c r="C386" s="319">
        <f>SUM(C387:C394)</f>
        <v>60518</v>
      </c>
      <c r="D386" s="319">
        <f>SUM(D387:D394)</f>
        <v>69919</v>
      </c>
      <c r="E386" s="316">
        <f t="shared" si="18"/>
        <v>0.155</v>
      </c>
      <c r="F386" s="160" t="str">
        <f t="shared" si="19"/>
        <v>是</v>
      </c>
      <c r="G386" s="177" t="str">
        <f t="shared" si="20"/>
        <v>款</v>
      </c>
    </row>
    <row r="387" s="177" customFormat="1" ht="36" customHeight="1" spans="1:7">
      <c r="A387" s="454">
        <v>2050201</v>
      </c>
      <c r="B387" s="313" t="s">
        <v>361</v>
      </c>
      <c r="C387" s="455">
        <v>4454</v>
      </c>
      <c r="D387" s="455">
        <v>4068</v>
      </c>
      <c r="E387" s="316">
        <f t="shared" si="18"/>
        <v>-0.087</v>
      </c>
      <c r="F387" s="160" t="str">
        <f t="shared" si="19"/>
        <v>是</v>
      </c>
      <c r="G387" s="177" t="str">
        <f t="shared" si="20"/>
        <v>项</v>
      </c>
    </row>
    <row r="388" s="177" customFormat="1" ht="36" customHeight="1" spans="1:7">
      <c r="A388" s="454">
        <v>2050202</v>
      </c>
      <c r="B388" s="313" t="s">
        <v>362</v>
      </c>
      <c r="C388" s="455">
        <v>32087</v>
      </c>
      <c r="D388" s="455">
        <v>34406</v>
      </c>
      <c r="E388" s="316">
        <f t="shared" si="18"/>
        <v>0.072</v>
      </c>
      <c r="F388" s="160" t="str">
        <f t="shared" si="19"/>
        <v>是</v>
      </c>
      <c r="G388" s="177" t="str">
        <f t="shared" si="20"/>
        <v>项</v>
      </c>
    </row>
    <row r="389" s="177" customFormat="1" ht="36" customHeight="1" spans="1:7">
      <c r="A389" s="454">
        <v>2050203</v>
      </c>
      <c r="B389" s="313" t="s">
        <v>363</v>
      </c>
      <c r="C389" s="455">
        <v>16125</v>
      </c>
      <c r="D389" s="455">
        <v>16739</v>
      </c>
      <c r="E389" s="316">
        <f t="shared" si="18"/>
        <v>0.038</v>
      </c>
      <c r="F389" s="160" t="str">
        <f t="shared" si="19"/>
        <v>是</v>
      </c>
      <c r="G389" s="177" t="str">
        <f t="shared" si="20"/>
        <v>项</v>
      </c>
    </row>
    <row r="390" s="177" customFormat="1" ht="36" customHeight="1" spans="1:7">
      <c r="A390" s="454">
        <v>2050204</v>
      </c>
      <c r="B390" s="313" t="s">
        <v>364</v>
      </c>
      <c r="C390" s="455">
        <v>6110</v>
      </c>
      <c r="D390" s="455">
        <v>9740</v>
      </c>
      <c r="E390" s="316">
        <f t="shared" si="18"/>
        <v>0.594</v>
      </c>
      <c r="F390" s="160" t="str">
        <f t="shared" si="19"/>
        <v>是</v>
      </c>
      <c r="G390" s="177" t="str">
        <f t="shared" si="20"/>
        <v>项</v>
      </c>
    </row>
    <row r="391" s="177" customFormat="1" ht="36" customHeight="1" spans="1:7">
      <c r="A391" s="454">
        <v>2050205</v>
      </c>
      <c r="B391" s="313" t="s">
        <v>365</v>
      </c>
      <c r="C391" s="455">
        <v>0</v>
      </c>
      <c r="D391" s="455">
        <v>0</v>
      </c>
      <c r="E391" s="316" t="str">
        <f t="shared" si="18"/>
        <v/>
      </c>
      <c r="F391" s="160" t="str">
        <f t="shared" si="19"/>
        <v>否</v>
      </c>
      <c r="G391" s="177" t="str">
        <f t="shared" si="20"/>
        <v>项</v>
      </c>
    </row>
    <row r="392" s="177" customFormat="1" ht="36" customHeight="1" spans="1:7">
      <c r="A392" s="454">
        <v>2050206</v>
      </c>
      <c r="B392" s="313" t="s">
        <v>366</v>
      </c>
      <c r="C392" s="455"/>
      <c r="D392" s="455"/>
      <c r="E392" s="316" t="str">
        <f t="shared" si="18"/>
        <v/>
      </c>
      <c r="F392" s="160" t="str">
        <f t="shared" si="19"/>
        <v>否</v>
      </c>
      <c r="G392" s="177" t="str">
        <f t="shared" si="20"/>
        <v>项</v>
      </c>
    </row>
    <row r="393" s="177" customFormat="1" ht="36" customHeight="1" spans="1:7">
      <c r="A393" s="454">
        <v>2050207</v>
      </c>
      <c r="B393" s="313" t="s">
        <v>367</v>
      </c>
      <c r="C393" s="455"/>
      <c r="D393" s="455"/>
      <c r="E393" s="316" t="str">
        <f t="shared" si="18"/>
        <v/>
      </c>
      <c r="F393" s="160" t="str">
        <f t="shared" si="19"/>
        <v>否</v>
      </c>
      <c r="G393" s="177" t="str">
        <f t="shared" si="20"/>
        <v>项</v>
      </c>
    </row>
    <row r="394" s="177" customFormat="1" ht="36" customHeight="1" spans="1:7">
      <c r="A394" s="454">
        <v>2050299</v>
      </c>
      <c r="B394" s="313" t="s">
        <v>368</v>
      </c>
      <c r="C394" s="455">
        <v>1742</v>
      </c>
      <c r="D394" s="455">
        <v>4966</v>
      </c>
      <c r="E394" s="316">
        <f t="shared" si="18"/>
        <v>1.851</v>
      </c>
      <c r="F394" s="160" t="str">
        <f t="shared" si="19"/>
        <v>是</v>
      </c>
      <c r="G394" s="177" t="str">
        <f t="shared" si="20"/>
        <v>项</v>
      </c>
    </row>
    <row r="395" s="177" customFormat="1" ht="36" customHeight="1" spans="1:7">
      <c r="A395" s="453">
        <v>20503</v>
      </c>
      <c r="B395" s="309" t="s">
        <v>369</v>
      </c>
      <c r="C395" s="319">
        <f>SUM(C396:C400)</f>
        <v>382</v>
      </c>
      <c r="D395" s="319">
        <f>SUM(D396:D400)</f>
        <v>518</v>
      </c>
      <c r="E395" s="316">
        <f t="shared" ref="E395:E458" si="21">IF(C395&gt;0,D395/C395-1,IF(C395&lt;0,-(D395/C395-1),""))</f>
        <v>0.356</v>
      </c>
      <c r="F395" s="160" t="str">
        <f t="shared" si="19"/>
        <v>是</v>
      </c>
      <c r="G395" s="177" t="str">
        <f t="shared" si="20"/>
        <v>款</v>
      </c>
    </row>
    <row r="396" s="177" customFormat="1" ht="36" customHeight="1" spans="1:7">
      <c r="A396" s="454">
        <v>2050301</v>
      </c>
      <c r="B396" s="313" t="s">
        <v>370</v>
      </c>
      <c r="C396" s="455">
        <v>0</v>
      </c>
      <c r="D396" s="455">
        <v>0</v>
      </c>
      <c r="E396" s="316" t="str">
        <f t="shared" si="21"/>
        <v/>
      </c>
      <c r="F396" s="160" t="str">
        <f t="shared" si="19"/>
        <v>否</v>
      </c>
      <c r="G396" s="177" t="str">
        <f t="shared" si="20"/>
        <v>项</v>
      </c>
    </row>
    <row r="397" s="177" customFormat="1" ht="36" customHeight="1" spans="1:7">
      <c r="A397" s="454">
        <v>2050302</v>
      </c>
      <c r="B397" s="313" t="s">
        <v>371</v>
      </c>
      <c r="C397" s="455">
        <v>382</v>
      </c>
      <c r="D397" s="455">
        <v>518</v>
      </c>
      <c r="E397" s="316">
        <f t="shared" si="21"/>
        <v>0.356</v>
      </c>
      <c r="F397" s="160" t="str">
        <f t="shared" si="19"/>
        <v>是</v>
      </c>
      <c r="G397" s="177" t="str">
        <f t="shared" si="20"/>
        <v>项</v>
      </c>
    </row>
    <row r="398" s="177" customFormat="1" ht="36" customHeight="1" spans="1:7">
      <c r="A398" s="454">
        <v>2050303</v>
      </c>
      <c r="B398" s="313" t="s">
        <v>372</v>
      </c>
      <c r="C398" s="455">
        <v>0</v>
      </c>
      <c r="D398" s="455">
        <v>0</v>
      </c>
      <c r="E398" s="316" t="str">
        <f t="shared" si="21"/>
        <v/>
      </c>
      <c r="F398" s="160" t="str">
        <f t="shared" si="19"/>
        <v>否</v>
      </c>
      <c r="G398" s="177" t="str">
        <f t="shared" si="20"/>
        <v>项</v>
      </c>
    </row>
    <row r="399" s="177" customFormat="1" ht="36" customHeight="1" spans="1:7">
      <c r="A399" s="454">
        <v>2050305</v>
      </c>
      <c r="B399" s="313" t="s">
        <v>373</v>
      </c>
      <c r="C399" s="455">
        <v>0</v>
      </c>
      <c r="D399" s="455">
        <v>0</v>
      </c>
      <c r="E399" s="316" t="str">
        <f t="shared" si="21"/>
        <v/>
      </c>
      <c r="F399" s="160" t="str">
        <f t="shared" si="19"/>
        <v>否</v>
      </c>
      <c r="G399" s="177" t="str">
        <f t="shared" si="20"/>
        <v>项</v>
      </c>
    </row>
    <row r="400" s="177" customFormat="1" ht="36" customHeight="1" spans="1:7">
      <c r="A400" s="454">
        <v>2050399</v>
      </c>
      <c r="B400" s="313" t="s">
        <v>374</v>
      </c>
      <c r="C400" s="455">
        <v>0</v>
      </c>
      <c r="D400" s="455">
        <v>0</v>
      </c>
      <c r="E400" s="316" t="str">
        <f t="shared" si="21"/>
        <v/>
      </c>
      <c r="F400" s="160" t="str">
        <f t="shared" si="19"/>
        <v>否</v>
      </c>
      <c r="G400" s="177" t="str">
        <f t="shared" si="20"/>
        <v>项</v>
      </c>
    </row>
    <row r="401" s="177" customFormat="1" ht="36" customHeight="1" spans="1:7">
      <c r="A401" s="453">
        <v>20504</v>
      </c>
      <c r="B401" s="309" t="s">
        <v>375</v>
      </c>
      <c r="C401" s="319">
        <f>SUM(C402:C406)</f>
        <v>0</v>
      </c>
      <c r="D401" s="319">
        <f>SUM(D402:D406)</f>
        <v>0</v>
      </c>
      <c r="E401" s="316" t="str">
        <f t="shared" si="21"/>
        <v/>
      </c>
      <c r="F401" s="160" t="str">
        <f t="shared" ref="F401:F464" si="22">IF(LEN(A401)=3,"是",IF(B401&lt;&gt;"",IF(SUM(C401:D401)&lt;&gt;0,"是","否"),"是"))</f>
        <v>否</v>
      </c>
      <c r="G401" s="177" t="str">
        <f t="shared" ref="G401:G464" si="23">IF(LEN(A401)=3,"类",IF(LEN(A401)=5,"款","项"))</f>
        <v>款</v>
      </c>
    </row>
    <row r="402" s="177" customFormat="1" ht="36" customHeight="1" spans="1:7">
      <c r="A402" s="454">
        <v>2050401</v>
      </c>
      <c r="B402" s="313" t="s">
        <v>376</v>
      </c>
      <c r="C402" s="455">
        <v>0</v>
      </c>
      <c r="D402" s="455">
        <v>0</v>
      </c>
      <c r="E402" s="316" t="str">
        <f t="shared" si="21"/>
        <v/>
      </c>
      <c r="F402" s="160" t="str">
        <f t="shared" si="22"/>
        <v>否</v>
      </c>
      <c r="G402" s="177" t="str">
        <f t="shared" si="23"/>
        <v>项</v>
      </c>
    </row>
    <row r="403" s="177" customFormat="1" ht="36" customHeight="1" spans="1:7">
      <c r="A403" s="454">
        <v>2050402</v>
      </c>
      <c r="B403" s="313" t="s">
        <v>377</v>
      </c>
      <c r="C403" s="455">
        <v>0</v>
      </c>
      <c r="D403" s="455">
        <v>0</v>
      </c>
      <c r="E403" s="316" t="str">
        <f t="shared" si="21"/>
        <v/>
      </c>
      <c r="F403" s="160" t="str">
        <f t="shared" si="22"/>
        <v>否</v>
      </c>
      <c r="G403" s="177" t="str">
        <f t="shared" si="23"/>
        <v>项</v>
      </c>
    </row>
    <row r="404" s="177" customFormat="1" ht="36" customHeight="1" spans="1:7">
      <c r="A404" s="454">
        <v>2050403</v>
      </c>
      <c r="B404" s="313" t="s">
        <v>378</v>
      </c>
      <c r="C404" s="455">
        <v>0</v>
      </c>
      <c r="D404" s="455">
        <v>0</v>
      </c>
      <c r="E404" s="316" t="str">
        <f t="shared" si="21"/>
        <v/>
      </c>
      <c r="F404" s="160" t="str">
        <f t="shared" si="22"/>
        <v>否</v>
      </c>
      <c r="G404" s="177" t="str">
        <f t="shared" si="23"/>
        <v>项</v>
      </c>
    </row>
    <row r="405" s="177" customFormat="1" ht="36" customHeight="1" spans="1:7">
      <c r="A405" s="454">
        <v>2050404</v>
      </c>
      <c r="B405" s="313" t="s">
        <v>379</v>
      </c>
      <c r="C405" s="455">
        <v>0</v>
      </c>
      <c r="D405" s="455">
        <v>0</v>
      </c>
      <c r="E405" s="316" t="str">
        <f t="shared" si="21"/>
        <v/>
      </c>
      <c r="F405" s="160" t="str">
        <f t="shared" si="22"/>
        <v>否</v>
      </c>
      <c r="G405" s="177" t="str">
        <f t="shared" si="23"/>
        <v>项</v>
      </c>
    </row>
    <row r="406" s="177" customFormat="1" ht="36" customHeight="1" spans="1:7">
      <c r="A406" s="454">
        <v>2050499</v>
      </c>
      <c r="B406" s="313" t="s">
        <v>380</v>
      </c>
      <c r="C406" s="455">
        <v>0</v>
      </c>
      <c r="D406" s="455">
        <v>0</v>
      </c>
      <c r="E406" s="316" t="str">
        <f t="shared" si="21"/>
        <v/>
      </c>
      <c r="F406" s="160" t="str">
        <f t="shared" si="22"/>
        <v>否</v>
      </c>
      <c r="G406" s="177" t="str">
        <f t="shared" si="23"/>
        <v>项</v>
      </c>
    </row>
    <row r="407" s="177" customFormat="1" ht="36" customHeight="1" spans="1:7">
      <c r="A407" s="453">
        <v>20505</v>
      </c>
      <c r="B407" s="309" t="s">
        <v>381</v>
      </c>
      <c r="C407" s="319">
        <f>SUM(C408:C410)</f>
        <v>0</v>
      </c>
      <c r="D407" s="319">
        <f>SUM(D408:D410)</f>
        <v>0</v>
      </c>
      <c r="E407" s="316" t="str">
        <f t="shared" si="21"/>
        <v/>
      </c>
      <c r="F407" s="160" t="str">
        <f t="shared" si="22"/>
        <v>否</v>
      </c>
      <c r="G407" s="177" t="str">
        <f t="shared" si="23"/>
        <v>款</v>
      </c>
    </row>
    <row r="408" s="177" customFormat="1" ht="36" customHeight="1" spans="1:7">
      <c r="A408" s="454">
        <v>2050501</v>
      </c>
      <c r="B408" s="313" t="s">
        <v>382</v>
      </c>
      <c r="C408" s="455">
        <v>0</v>
      </c>
      <c r="D408" s="455">
        <v>0</v>
      </c>
      <c r="E408" s="316" t="str">
        <f t="shared" si="21"/>
        <v/>
      </c>
      <c r="F408" s="160" t="str">
        <f t="shared" si="22"/>
        <v>否</v>
      </c>
      <c r="G408" s="177" t="str">
        <f t="shared" si="23"/>
        <v>项</v>
      </c>
    </row>
    <row r="409" s="177" customFormat="1" ht="36" customHeight="1" spans="1:7">
      <c r="A409" s="454">
        <v>2050502</v>
      </c>
      <c r="B409" s="313" t="s">
        <v>383</v>
      </c>
      <c r="C409" s="455">
        <v>0</v>
      </c>
      <c r="D409" s="455">
        <v>0</v>
      </c>
      <c r="E409" s="316" t="str">
        <f t="shared" si="21"/>
        <v/>
      </c>
      <c r="F409" s="160" t="str">
        <f t="shared" si="22"/>
        <v>否</v>
      </c>
      <c r="G409" s="177" t="str">
        <f t="shared" si="23"/>
        <v>项</v>
      </c>
    </row>
    <row r="410" s="177" customFormat="1" ht="36" customHeight="1" spans="1:7">
      <c r="A410" s="454">
        <v>2050599</v>
      </c>
      <c r="B410" s="313" t="s">
        <v>384</v>
      </c>
      <c r="C410" s="455">
        <v>0</v>
      </c>
      <c r="D410" s="455">
        <v>0</v>
      </c>
      <c r="E410" s="316" t="str">
        <f t="shared" si="21"/>
        <v/>
      </c>
      <c r="F410" s="160" t="str">
        <f t="shared" si="22"/>
        <v>否</v>
      </c>
      <c r="G410" s="177" t="str">
        <f t="shared" si="23"/>
        <v>项</v>
      </c>
    </row>
    <row r="411" s="177" customFormat="1" ht="36" customHeight="1" spans="1:7">
      <c r="A411" s="453">
        <v>20506</v>
      </c>
      <c r="B411" s="309" t="s">
        <v>385</v>
      </c>
      <c r="C411" s="319">
        <f>SUM(C412:C414)</f>
        <v>0</v>
      </c>
      <c r="D411" s="319">
        <f>SUM(D412:D414)</f>
        <v>0</v>
      </c>
      <c r="E411" s="316" t="str">
        <f t="shared" si="21"/>
        <v/>
      </c>
      <c r="F411" s="160" t="str">
        <f t="shared" si="22"/>
        <v>否</v>
      </c>
      <c r="G411" s="177" t="str">
        <f t="shared" si="23"/>
        <v>款</v>
      </c>
    </row>
    <row r="412" s="177" customFormat="1" ht="36" customHeight="1" spans="1:7">
      <c r="A412" s="454">
        <v>2050601</v>
      </c>
      <c r="B412" s="313" t="s">
        <v>386</v>
      </c>
      <c r="C412" s="455">
        <v>0</v>
      </c>
      <c r="D412" s="455">
        <v>0</v>
      </c>
      <c r="E412" s="316" t="str">
        <f t="shared" si="21"/>
        <v/>
      </c>
      <c r="F412" s="160" t="str">
        <f t="shared" si="22"/>
        <v>否</v>
      </c>
      <c r="G412" s="177" t="str">
        <f t="shared" si="23"/>
        <v>项</v>
      </c>
    </row>
    <row r="413" s="177" customFormat="1" ht="36" customHeight="1" spans="1:7">
      <c r="A413" s="454">
        <v>2050602</v>
      </c>
      <c r="B413" s="313" t="s">
        <v>387</v>
      </c>
      <c r="C413" s="455">
        <v>0</v>
      </c>
      <c r="D413" s="455">
        <v>0</v>
      </c>
      <c r="E413" s="316" t="str">
        <f t="shared" si="21"/>
        <v/>
      </c>
      <c r="F413" s="160" t="str">
        <f t="shared" si="22"/>
        <v>否</v>
      </c>
      <c r="G413" s="177" t="str">
        <f t="shared" si="23"/>
        <v>项</v>
      </c>
    </row>
    <row r="414" s="177" customFormat="1" ht="36" customHeight="1" spans="1:7">
      <c r="A414" s="454">
        <v>2050699</v>
      </c>
      <c r="B414" s="313" t="s">
        <v>388</v>
      </c>
      <c r="C414" s="455">
        <v>0</v>
      </c>
      <c r="D414" s="455">
        <v>0</v>
      </c>
      <c r="E414" s="316" t="str">
        <f t="shared" si="21"/>
        <v/>
      </c>
      <c r="F414" s="160" t="str">
        <f t="shared" si="22"/>
        <v>否</v>
      </c>
      <c r="G414" s="177" t="str">
        <f t="shared" si="23"/>
        <v>项</v>
      </c>
    </row>
    <row r="415" s="177" customFormat="1" ht="36" customHeight="1" spans="1:7">
      <c r="A415" s="453">
        <v>20507</v>
      </c>
      <c r="B415" s="309" t="s">
        <v>389</v>
      </c>
      <c r="C415" s="319">
        <f>SUM(C416:C418)</f>
        <v>208</v>
      </c>
      <c r="D415" s="319">
        <f>SUM(D416:D418)</f>
        <v>216</v>
      </c>
      <c r="E415" s="316">
        <f t="shared" si="21"/>
        <v>0.038</v>
      </c>
      <c r="F415" s="160" t="str">
        <f t="shared" si="22"/>
        <v>是</v>
      </c>
      <c r="G415" s="177" t="str">
        <f t="shared" si="23"/>
        <v>款</v>
      </c>
    </row>
    <row r="416" s="177" customFormat="1" ht="36" customHeight="1" spans="1:7">
      <c r="A416" s="454">
        <v>2050701</v>
      </c>
      <c r="B416" s="313" t="s">
        <v>390</v>
      </c>
      <c r="C416" s="455">
        <v>208</v>
      </c>
      <c r="D416" s="455">
        <v>216</v>
      </c>
      <c r="E416" s="316">
        <f t="shared" si="21"/>
        <v>0.038</v>
      </c>
      <c r="F416" s="160" t="str">
        <f t="shared" si="22"/>
        <v>是</v>
      </c>
      <c r="G416" s="177" t="str">
        <f t="shared" si="23"/>
        <v>项</v>
      </c>
    </row>
    <row r="417" s="177" customFormat="1" ht="36" customHeight="1" spans="1:7">
      <c r="A417" s="454">
        <v>2050702</v>
      </c>
      <c r="B417" s="313" t="s">
        <v>391</v>
      </c>
      <c r="C417" s="455">
        <v>0</v>
      </c>
      <c r="D417" s="455">
        <v>0</v>
      </c>
      <c r="E417" s="316" t="str">
        <f t="shared" si="21"/>
        <v/>
      </c>
      <c r="F417" s="160" t="str">
        <f t="shared" si="22"/>
        <v>否</v>
      </c>
      <c r="G417" s="177" t="str">
        <f t="shared" si="23"/>
        <v>项</v>
      </c>
    </row>
    <row r="418" s="177" customFormat="1" ht="36" customHeight="1" spans="1:7">
      <c r="A418" s="454">
        <v>2050799</v>
      </c>
      <c r="B418" s="313" t="s">
        <v>392</v>
      </c>
      <c r="C418" s="455">
        <v>0</v>
      </c>
      <c r="D418" s="455">
        <v>0</v>
      </c>
      <c r="E418" s="316" t="str">
        <f t="shared" si="21"/>
        <v/>
      </c>
      <c r="F418" s="160" t="str">
        <f t="shared" si="22"/>
        <v>否</v>
      </c>
      <c r="G418" s="177" t="str">
        <f t="shared" si="23"/>
        <v>项</v>
      </c>
    </row>
    <row r="419" s="177" customFormat="1" ht="36" customHeight="1" spans="1:7">
      <c r="A419" s="453">
        <v>20508</v>
      </c>
      <c r="B419" s="309" t="s">
        <v>393</v>
      </c>
      <c r="C419" s="319">
        <f>SUM(C420:C424)</f>
        <v>383</v>
      </c>
      <c r="D419" s="319">
        <f>SUM(D420:D424)</f>
        <v>426</v>
      </c>
      <c r="E419" s="316">
        <f t="shared" si="21"/>
        <v>0.112</v>
      </c>
      <c r="F419" s="160" t="str">
        <f t="shared" si="22"/>
        <v>是</v>
      </c>
      <c r="G419" s="177" t="str">
        <f t="shared" si="23"/>
        <v>款</v>
      </c>
    </row>
    <row r="420" s="177" customFormat="1" ht="36" customHeight="1" spans="1:7">
      <c r="A420" s="454">
        <v>2050801</v>
      </c>
      <c r="B420" s="313" t="s">
        <v>394</v>
      </c>
      <c r="C420" s="455">
        <v>161</v>
      </c>
      <c r="D420" s="455">
        <v>184</v>
      </c>
      <c r="E420" s="316">
        <f t="shared" si="21"/>
        <v>0.143</v>
      </c>
      <c r="F420" s="160" t="str">
        <f t="shared" si="22"/>
        <v>是</v>
      </c>
      <c r="G420" s="177" t="str">
        <f t="shared" si="23"/>
        <v>项</v>
      </c>
    </row>
    <row r="421" s="177" customFormat="1" ht="36" customHeight="1" spans="1:7">
      <c r="A421" s="454">
        <v>2050802</v>
      </c>
      <c r="B421" s="313" t="s">
        <v>395</v>
      </c>
      <c r="C421" s="455">
        <v>222</v>
      </c>
      <c r="D421" s="455">
        <v>242</v>
      </c>
      <c r="E421" s="316">
        <f t="shared" si="21"/>
        <v>0.09</v>
      </c>
      <c r="F421" s="160" t="str">
        <f t="shared" si="22"/>
        <v>是</v>
      </c>
      <c r="G421" s="177" t="str">
        <f t="shared" si="23"/>
        <v>项</v>
      </c>
    </row>
    <row r="422" s="177" customFormat="1" ht="36" customHeight="1" spans="1:7">
      <c r="A422" s="454">
        <v>2050803</v>
      </c>
      <c r="B422" s="313" t="s">
        <v>396</v>
      </c>
      <c r="C422" s="455">
        <v>0</v>
      </c>
      <c r="D422" s="455">
        <v>0</v>
      </c>
      <c r="E422" s="316" t="str">
        <f t="shared" si="21"/>
        <v/>
      </c>
      <c r="F422" s="160" t="str">
        <f t="shared" si="22"/>
        <v>否</v>
      </c>
      <c r="G422" s="177" t="str">
        <f t="shared" si="23"/>
        <v>项</v>
      </c>
    </row>
    <row r="423" s="177" customFormat="1" ht="36" customHeight="1" spans="1:7">
      <c r="A423" s="454">
        <v>2050804</v>
      </c>
      <c r="B423" s="313" t="s">
        <v>397</v>
      </c>
      <c r="C423" s="455">
        <v>0</v>
      </c>
      <c r="D423" s="455">
        <v>0</v>
      </c>
      <c r="E423" s="316" t="str">
        <f t="shared" si="21"/>
        <v/>
      </c>
      <c r="F423" s="160" t="str">
        <f t="shared" si="22"/>
        <v>否</v>
      </c>
      <c r="G423" s="177" t="str">
        <f t="shared" si="23"/>
        <v>项</v>
      </c>
    </row>
    <row r="424" s="177" customFormat="1" ht="36" customHeight="1" spans="1:7">
      <c r="A424" s="454">
        <v>2050899</v>
      </c>
      <c r="B424" s="313" t="s">
        <v>398</v>
      </c>
      <c r="C424" s="455">
        <v>0</v>
      </c>
      <c r="D424" s="455">
        <v>0</v>
      </c>
      <c r="E424" s="316" t="str">
        <f t="shared" si="21"/>
        <v/>
      </c>
      <c r="F424" s="160" t="str">
        <f t="shared" si="22"/>
        <v>否</v>
      </c>
      <c r="G424" s="177" t="str">
        <f t="shared" si="23"/>
        <v>项</v>
      </c>
    </row>
    <row r="425" s="177" customFormat="1" ht="36" customHeight="1" spans="1:7">
      <c r="A425" s="453">
        <v>20509</v>
      </c>
      <c r="B425" s="309" t="s">
        <v>399</v>
      </c>
      <c r="C425" s="319">
        <f>SUM(C426:C431)</f>
        <v>995</v>
      </c>
      <c r="D425" s="319">
        <f>SUM(D426:D431)</f>
        <v>555</v>
      </c>
      <c r="E425" s="316">
        <f t="shared" si="21"/>
        <v>-0.442</v>
      </c>
      <c r="F425" s="160" t="str">
        <f t="shared" si="22"/>
        <v>是</v>
      </c>
      <c r="G425" s="177" t="str">
        <f t="shared" si="23"/>
        <v>款</v>
      </c>
    </row>
    <row r="426" s="440" customFormat="1" ht="36" customHeight="1" spans="1:7">
      <c r="A426" s="454">
        <v>2050901</v>
      </c>
      <c r="B426" s="313" t="s">
        <v>400</v>
      </c>
      <c r="C426" s="455">
        <v>0</v>
      </c>
      <c r="D426" s="455">
        <v>0</v>
      </c>
      <c r="E426" s="316" t="str">
        <f t="shared" si="21"/>
        <v/>
      </c>
      <c r="F426" s="160" t="str">
        <f t="shared" si="22"/>
        <v>否</v>
      </c>
      <c r="G426" s="177" t="str">
        <f t="shared" si="23"/>
        <v>项</v>
      </c>
    </row>
    <row r="427" s="177" customFormat="1" ht="36" customHeight="1" spans="1:7">
      <c r="A427" s="454">
        <v>2050902</v>
      </c>
      <c r="B427" s="313" t="s">
        <v>401</v>
      </c>
      <c r="C427" s="455">
        <v>0</v>
      </c>
      <c r="D427" s="455">
        <v>0</v>
      </c>
      <c r="E427" s="316" t="str">
        <f t="shared" si="21"/>
        <v/>
      </c>
      <c r="F427" s="160" t="str">
        <f t="shared" si="22"/>
        <v>否</v>
      </c>
      <c r="G427" s="177" t="str">
        <f t="shared" si="23"/>
        <v>项</v>
      </c>
    </row>
    <row r="428" s="177" customFormat="1" ht="36" customHeight="1" spans="1:7">
      <c r="A428" s="454">
        <v>2050903</v>
      </c>
      <c r="B428" s="313" t="s">
        <v>402</v>
      </c>
      <c r="C428" s="455">
        <v>0</v>
      </c>
      <c r="D428" s="455">
        <v>0</v>
      </c>
      <c r="E428" s="316" t="str">
        <f t="shared" si="21"/>
        <v/>
      </c>
      <c r="F428" s="160" t="str">
        <f t="shared" si="22"/>
        <v>否</v>
      </c>
      <c r="G428" s="177" t="str">
        <f t="shared" si="23"/>
        <v>项</v>
      </c>
    </row>
    <row r="429" s="440" customFormat="1" ht="36" customHeight="1" spans="1:7">
      <c r="A429" s="454">
        <v>2050904</v>
      </c>
      <c r="B429" s="313" t="s">
        <v>403</v>
      </c>
      <c r="C429" s="455">
        <v>0</v>
      </c>
      <c r="D429" s="455">
        <v>0</v>
      </c>
      <c r="E429" s="316" t="str">
        <f t="shared" si="21"/>
        <v/>
      </c>
      <c r="F429" s="160" t="str">
        <f t="shared" si="22"/>
        <v>否</v>
      </c>
      <c r="G429" s="177" t="str">
        <f t="shared" si="23"/>
        <v>项</v>
      </c>
    </row>
    <row r="430" s="177" customFormat="1" ht="36" customHeight="1" spans="1:7">
      <c r="A430" s="454">
        <v>2050905</v>
      </c>
      <c r="B430" s="313" t="s">
        <v>404</v>
      </c>
      <c r="C430" s="455">
        <v>0</v>
      </c>
      <c r="D430" s="455">
        <v>0</v>
      </c>
      <c r="E430" s="316" t="str">
        <f t="shared" si="21"/>
        <v/>
      </c>
      <c r="F430" s="160" t="str">
        <f t="shared" si="22"/>
        <v>否</v>
      </c>
      <c r="G430" s="177" t="str">
        <f t="shared" si="23"/>
        <v>项</v>
      </c>
    </row>
    <row r="431" s="177" customFormat="1" ht="36" customHeight="1" spans="1:7">
      <c r="A431" s="454">
        <v>2050999</v>
      </c>
      <c r="B431" s="313" t="s">
        <v>405</v>
      </c>
      <c r="C431" s="455">
        <v>995</v>
      </c>
      <c r="D431" s="455">
        <v>555</v>
      </c>
      <c r="E431" s="316">
        <f t="shared" si="21"/>
        <v>-0.442</v>
      </c>
      <c r="F431" s="160" t="str">
        <f t="shared" si="22"/>
        <v>是</v>
      </c>
      <c r="G431" s="177" t="str">
        <f t="shared" si="23"/>
        <v>项</v>
      </c>
    </row>
    <row r="432" s="177" customFormat="1" ht="36" customHeight="1" spans="1:7">
      <c r="A432" s="453">
        <v>20599</v>
      </c>
      <c r="B432" s="309" t="s">
        <v>406</v>
      </c>
      <c r="C432" s="319">
        <f>SUM(C433)</f>
        <v>150</v>
      </c>
      <c r="D432" s="319">
        <f>SUM(D433)</f>
        <v>170</v>
      </c>
      <c r="E432" s="316">
        <f t="shared" si="21"/>
        <v>0.133</v>
      </c>
      <c r="F432" s="160" t="str">
        <f t="shared" si="22"/>
        <v>是</v>
      </c>
      <c r="G432" s="177" t="str">
        <f t="shared" si="23"/>
        <v>款</v>
      </c>
    </row>
    <row r="433" s="177" customFormat="1" ht="36" customHeight="1" spans="1:7">
      <c r="A433" s="313">
        <v>2059999</v>
      </c>
      <c r="B433" s="313" t="s">
        <v>407</v>
      </c>
      <c r="C433" s="455">
        <v>150</v>
      </c>
      <c r="D433" s="455">
        <v>170</v>
      </c>
      <c r="E433" s="316">
        <f t="shared" si="21"/>
        <v>0.133</v>
      </c>
      <c r="F433" s="160" t="str">
        <f t="shared" si="22"/>
        <v>是</v>
      </c>
      <c r="G433" s="177" t="str">
        <f t="shared" si="23"/>
        <v>项</v>
      </c>
    </row>
    <row r="434" s="177" customFormat="1" ht="36" customHeight="1" spans="1:7">
      <c r="A434" s="470" t="s">
        <v>408</v>
      </c>
      <c r="B434" s="471" t="s">
        <v>281</v>
      </c>
      <c r="C434" s="472"/>
      <c r="D434" s="472"/>
      <c r="E434" s="316" t="str">
        <f t="shared" si="21"/>
        <v/>
      </c>
      <c r="F434" s="160" t="str">
        <f t="shared" si="22"/>
        <v>否</v>
      </c>
      <c r="G434" s="177" t="str">
        <f t="shared" si="23"/>
        <v>项</v>
      </c>
    </row>
    <row r="435" s="177" customFormat="1" ht="36" customHeight="1" spans="1:7">
      <c r="A435" s="470" t="s">
        <v>409</v>
      </c>
      <c r="B435" s="471" t="s">
        <v>410</v>
      </c>
      <c r="C435" s="472"/>
      <c r="D435" s="472"/>
      <c r="E435" s="316" t="str">
        <f t="shared" si="21"/>
        <v/>
      </c>
      <c r="F435" s="160" t="str">
        <f t="shared" si="22"/>
        <v>否</v>
      </c>
      <c r="G435" s="177" t="str">
        <f t="shared" si="23"/>
        <v>项</v>
      </c>
    </row>
    <row r="436" s="177" customFormat="1" ht="36" customHeight="1" spans="1:7">
      <c r="A436" s="453">
        <v>206</v>
      </c>
      <c r="B436" s="309" t="s">
        <v>56</v>
      </c>
      <c r="C436" s="319">
        <f>SUM(C437,C442,C451,C457,C462,C467,C472,C479,C483,C487,C492)</f>
        <v>436</v>
      </c>
      <c r="D436" s="319">
        <f>SUM(D437,D442,D451,D457,D462,D467,D472,D479,D483,D487,D492)</f>
        <v>695</v>
      </c>
      <c r="E436" s="316">
        <f t="shared" si="21"/>
        <v>0.594</v>
      </c>
      <c r="F436" s="160" t="str">
        <f t="shared" si="22"/>
        <v>是</v>
      </c>
      <c r="G436" s="177" t="str">
        <f t="shared" si="23"/>
        <v>类</v>
      </c>
    </row>
    <row r="437" s="177" customFormat="1" ht="36" customHeight="1" spans="1:7">
      <c r="A437" s="453">
        <v>20601</v>
      </c>
      <c r="B437" s="309" t="s">
        <v>411</v>
      </c>
      <c r="C437" s="319">
        <f>SUM(C438:C441)</f>
        <v>205</v>
      </c>
      <c r="D437" s="319">
        <f>SUM(D438:D441)</f>
        <v>211</v>
      </c>
      <c r="E437" s="316">
        <f t="shared" si="21"/>
        <v>0.029</v>
      </c>
      <c r="F437" s="160" t="str">
        <f t="shared" si="22"/>
        <v>是</v>
      </c>
      <c r="G437" s="177" t="str">
        <f t="shared" si="23"/>
        <v>款</v>
      </c>
    </row>
    <row r="438" s="177" customFormat="1" ht="36" customHeight="1" spans="1:7">
      <c r="A438" s="454">
        <v>2060101</v>
      </c>
      <c r="B438" s="313" t="s">
        <v>137</v>
      </c>
      <c r="C438" s="455">
        <v>195</v>
      </c>
      <c r="D438" s="455">
        <v>196</v>
      </c>
      <c r="E438" s="316">
        <f t="shared" si="21"/>
        <v>0.005</v>
      </c>
      <c r="F438" s="160" t="str">
        <f t="shared" si="22"/>
        <v>是</v>
      </c>
      <c r="G438" s="177" t="str">
        <f t="shared" si="23"/>
        <v>项</v>
      </c>
    </row>
    <row r="439" s="177" customFormat="1" ht="36" customHeight="1" spans="1:7">
      <c r="A439" s="454">
        <v>2060102</v>
      </c>
      <c r="B439" s="313" t="s">
        <v>138</v>
      </c>
      <c r="C439" s="455">
        <v>0</v>
      </c>
      <c r="D439" s="455">
        <v>0</v>
      </c>
      <c r="E439" s="316" t="str">
        <f t="shared" si="21"/>
        <v/>
      </c>
      <c r="F439" s="160" t="str">
        <f t="shared" si="22"/>
        <v>否</v>
      </c>
      <c r="G439" s="177" t="str">
        <f t="shared" si="23"/>
        <v>项</v>
      </c>
    </row>
    <row r="440" s="177" customFormat="1" ht="36" customHeight="1" spans="1:7">
      <c r="A440" s="454">
        <v>2060103</v>
      </c>
      <c r="B440" s="313" t="s">
        <v>139</v>
      </c>
      <c r="C440" s="455">
        <v>0</v>
      </c>
      <c r="D440" s="455">
        <v>0</v>
      </c>
      <c r="E440" s="316" t="str">
        <f t="shared" si="21"/>
        <v/>
      </c>
      <c r="F440" s="160" t="str">
        <f t="shared" si="22"/>
        <v>否</v>
      </c>
      <c r="G440" s="177" t="str">
        <f t="shared" si="23"/>
        <v>项</v>
      </c>
    </row>
    <row r="441" s="177" customFormat="1" ht="36" customHeight="1" spans="1:7">
      <c r="A441" s="454">
        <v>2060199</v>
      </c>
      <c r="B441" s="313" t="s">
        <v>412</v>
      </c>
      <c r="C441" s="455">
        <v>10</v>
      </c>
      <c r="D441" s="455">
        <v>15</v>
      </c>
      <c r="E441" s="316">
        <f t="shared" si="21"/>
        <v>0.5</v>
      </c>
      <c r="F441" s="160" t="str">
        <f t="shared" si="22"/>
        <v>是</v>
      </c>
      <c r="G441" s="177" t="str">
        <f t="shared" si="23"/>
        <v>项</v>
      </c>
    </row>
    <row r="442" s="177" customFormat="1" ht="36" customHeight="1" spans="1:7">
      <c r="A442" s="453">
        <v>20602</v>
      </c>
      <c r="B442" s="309" t="s">
        <v>413</v>
      </c>
      <c r="C442" s="319">
        <f>SUM(C443:C450)</f>
        <v>0</v>
      </c>
      <c r="D442" s="319">
        <f>SUM(D443:D450)</f>
        <v>0</v>
      </c>
      <c r="E442" s="316" t="str">
        <f t="shared" si="21"/>
        <v/>
      </c>
      <c r="F442" s="160" t="str">
        <f t="shared" si="22"/>
        <v>否</v>
      </c>
      <c r="G442" s="177" t="str">
        <f t="shared" si="23"/>
        <v>款</v>
      </c>
    </row>
    <row r="443" s="177" customFormat="1" ht="36" customHeight="1" spans="1:7">
      <c r="A443" s="454">
        <v>2060201</v>
      </c>
      <c r="B443" s="313" t="s">
        <v>414</v>
      </c>
      <c r="C443" s="455">
        <v>0</v>
      </c>
      <c r="D443" s="455">
        <v>0</v>
      </c>
      <c r="E443" s="316" t="str">
        <f t="shared" si="21"/>
        <v/>
      </c>
      <c r="F443" s="160" t="str">
        <f t="shared" si="22"/>
        <v>否</v>
      </c>
      <c r="G443" s="177" t="str">
        <f t="shared" si="23"/>
        <v>项</v>
      </c>
    </row>
    <row r="444" s="177" customFormat="1" ht="36" customHeight="1" spans="1:7">
      <c r="A444" s="454">
        <v>2060203</v>
      </c>
      <c r="B444" s="313" t="s">
        <v>415</v>
      </c>
      <c r="C444" s="455">
        <v>0</v>
      </c>
      <c r="D444" s="455">
        <v>0</v>
      </c>
      <c r="E444" s="316" t="str">
        <f t="shared" si="21"/>
        <v/>
      </c>
      <c r="F444" s="160" t="str">
        <f t="shared" si="22"/>
        <v>否</v>
      </c>
      <c r="G444" s="177" t="str">
        <f t="shared" si="23"/>
        <v>项</v>
      </c>
    </row>
    <row r="445" s="177" customFormat="1" ht="36" customHeight="1" spans="1:7">
      <c r="A445" s="454">
        <v>2060204</v>
      </c>
      <c r="B445" s="313" t="s">
        <v>416</v>
      </c>
      <c r="C445" s="455">
        <v>0</v>
      </c>
      <c r="D445" s="455">
        <v>0</v>
      </c>
      <c r="E445" s="316" t="str">
        <f t="shared" si="21"/>
        <v/>
      </c>
      <c r="F445" s="160" t="str">
        <f t="shared" si="22"/>
        <v>否</v>
      </c>
      <c r="G445" s="177" t="str">
        <f t="shared" si="23"/>
        <v>项</v>
      </c>
    </row>
    <row r="446" s="177" customFormat="1" ht="36" customHeight="1" spans="1:7">
      <c r="A446" s="454">
        <v>2060205</v>
      </c>
      <c r="B446" s="313" t="s">
        <v>417</v>
      </c>
      <c r="C446" s="455">
        <v>0</v>
      </c>
      <c r="D446" s="455">
        <v>0</v>
      </c>
      <c r="E446" s="316" t="str">
        <f t="shared" si="21"/>
        <v/>
      </c>
      <c r="F446" s="160" t="str">
        <f t="shared" si="22"/>
        <v>否</v>
      </c>
      <c r="G446" s="177" t="str">
        <f t="shared" si="23"/>
        <v>项</v>
      </c>
    </row>
    <row r="447" s="177" customFormat="1" ht="36" customHeight="1" spans="1:7">
      <c r="A447" s="454">
        <v>2060206</v>
      </c>
      <c r="B447" s="313" t="s">
        <v>418</v>
      </c>
      <c r="C447" s="455">
        <v>0</v>
      </c>
      <c r="D447" s="455">
        <v>0</v>
      </c>
      <c r="E447" s="316" t="str">
        <f t="shared" si="21"/>
        <v/>
      </c>
      <c r="F447" s="160" t="str">
        <f t="shared" si="22"/>
        <v>否</v>
      </c>
      <c r="G447" s="177" t="str">
        <f t="shared" si="23"/>
        <v>项</v>
      </c>
    </row>
    <row r="448" s="177" customFormat="1" ht="36" customHeight="1" spans="1:7">
      <c r="A448" s="454">
        <v>2060207</v>
      </c>
      <c r="B448" s="313" t="s">
        <v>419</v>
      </c>
      <c r="C448" s="455">
        <v>0</v>
      </c>
      <c r="D448" s="455">
        <v>0</v>
      </c>
      <c r="E448" s="316" t="str">
        <f t="shared" si="21"/>
        <v/>
      </c>
      <c r="F448" s="160" t="str">
        <f t="shared" si="22"/>
        <v>否</v>
      </c>
      <c r="G448" s="177" t="str">
        <f t="shared" si="23"/>
        <v>项</v>
      </c>
    </row>
    <row r="449" s="177" customFormat="1" ht="36" customHeight="1" spans="1:7">
      <c r="A449" s="461">
        <v>2060208</v>
      </c>
      <c r="B449" s="478" t="s">
        <v>420</v>
      </c>
      <c r="C449" s="455">
        <v>0</v>
      </c>
      <c r="D449" s="455">
        <v>0</v>
      </c>
      <c r="E449" s="316" t="str">
        <f t="shared" si="21"/>
        <v/>
      </c>
      <c r="F449" s="160" t="str">
        <f t="shared" si="22"/>
        <v>否</v>
      </c>
      <c r="G449" s="177" t="str">
        <f t="shared" si="23"/>
        <v>项</v>
      </c>
    </row>
    <row r="450" s="177" customFormat="1" ht="36" customHeight="1" spans="1:7">
      <c r="A450" s="454">
        <v>2060299</v>
      </c>
      <c r="B450" s="313" t="s">
        <v>421</v>
      </c>
      <c r="C450" s="455">
        <v>0</v>
      </c>
      <c r="D450" s="455">
        <v>0</v>
      </c>
      <c r="E450" s="316" t="str">
        <f t="shared" si="21"/>
        <v/>
      </c>
      <c r="F450" s="160" t="str">
        <f t="shared" si="22"/>
        <v>否</v>
      </c>
      <c r="G450" s="177" t="str">
        <f t="shared" si="23"/>
        <v>项</v>
      </c>
    </row>
    <row r="451" s="177" customFormat="1" ht="36" customHeight="1" spans="1:7">
      <c r="A451" s="453">
        <v>20603</v>
      </c>
      <c r="B451" s="309" t="s">
        <v>422</v>
      </c>
      <c r="C451" s="319">
        <f>SUM(C452:C456)</f>
        <v>0</v>
      </c>
      <c r="D451" s="319">
        <f>SUM(D452:D456)</f>
        <v>0</v>
      </c>
      <c r="E451" s="316" t="str">
        <f t="shared" si="21"/>
        <v/>
      </c>
      <c r="F451" s="160" t="str">
        <f t="shared" si="22"/>
        <v>否</v>
      </c>
      <c r="G451" s="177" t="str">
        <f t="shared" si="23"/>
        <v>款</v>
      </c>
    </row>
    <row r="452" s="177" customFormat="1" ht="36" customHeight="1" spans="1:7">
      <c r="A452" s="454">
        <v>2060301</v>
      </c>
      <c r="B452" s="313" t="s">
        <v>414</v>
      </c>
      <c r="C452" s="455">
        <v>0</v>
      </c>
      <c r="D452" s="455">
        <v>0</v>
      </c>
      <c r="E452" s="316" t="str">
        <f t="shared" si="21"/>
        <v/>
      </c>
      <c r="F452" s="160" t="str">
        <f t="shared" si="22"/>
        <v>否</v>
      </c>
      <c r="G452" s="177" t="str">
        <f t="shared" si="23"/>
        <v>项</v>
      </c>
    </row>
    <row r="453" s="177" customFormat="1" ht="36" customHeight="1" spans="1:7">
      <c r="A453" s="454">
        <v>2060302</v>
      </c>
      <c r="B453" s="313" t="s">
        <v>423</v>
      </c>
      <c r="C453" s="455">
        <v>0</v>
      </c>
      <c r="D453" s="455">
        <v>0</v>
      </c>
      <c r="E453" s="316" t="str">
        <f t="shared" si="21"/>
        <v/>
      </c>
      <c r="F453" s="160" t="str">
        <f t="shared" si="22"/>
        <v>否</v>
      </c>
      <c r="G453" s="177" t="str">
        <f t="shared" si="23"/>
        <v>项</v>
      </c>
    </row>
    <row r="454" s="177" customFormat="1" ht="36" customHeight="1" spans="1:7">
      <c r="A454" s="454">
        <v>2060303</v>
      </c>
      <c r="B454" s="313" t="s">
        <v>424</v>
      </c>
      <c r="C454" s="455">
        <v>0</v>
      </c>
      <c r="D454" s="455">
        <v>0</v>
      </c>
      <c r="E454" s="316" t="str">
        <f t="shared" si="21"/>
        <v/>
      </c>
      <c r="F454" s="160" t="str">
        <f t="shared" si="22"/>
        <v>否</v>
      </c>
      <c r="G454" s="177" t="str">
        <f t="shared" si="23"/>
        <v>项</v>
      </c>
    </row>
    <row r="455" s="177" customFormat="1" ht="36" customHeight="1" spans="1:7">
      <c r="A455" s="454">
        <v>2060304</v>
      </c>
      <c r="B455" s="313" t="s">
        <v>425</v>
      </c>
      <c r="C455" s="455">
        <v>0</v>
      </c>
      <c r="D455" s="455">
        <v>0</v>
      </c>
      <c r="E455" s="316" t="str">
        <f t="shared" si="21"/>
        <v/>
      </c>
      <c r="F455" s="160" t="str">
        <f t="shared" si="22"/>
        <v>否</v>
      </c>
      <c r="G455" s="177" t="str">
        <f t="shared" si="23"/>
        <v>项</v>
      </c>
    </row>
    <row r="456" s="177" customFormat="1" ht="36" customHeight="1" spans="1:7">
      <c r="A456" s="454">
        <v>2060399</v>
      </c>
      <c r="B456" s="313" t="s">
        <v>426</v>
      </c>
      <c r="C456" s="455">
        <v>0</v>
      </c>
      <c r="D456" s="455">
        <v>0</v>
      </c>
      <c r="E456" s="316" t="str">
        <f t="shared" si="21"/>
        <v/>
      </c>
      <c r="F456" s="160" t="str">
        <f t="shared" si="22"/>
        <v>否</v>
      </c>
      <c r="G456" s="177" t="str">
        <f t="shared" si="23"/>
        <v>项</v>
      </c>
    </row>
    <row r="457" s="177" customFormat="1" ht="36" customHeight="1" spans="1:7">
      <c r="A457" s="453">
        <v>20604</v>
      </c>
      <c r="B457" s="309" t="s">
        <v>427</v>
      </c>
      <c r="C457" s="319">
        <f>SUM(C458:C461)</f>
        <v>21</v>
      </c>
      <c r="D457" s="319">
        <f>SUM(D458:D461)</f>
        <v>279</v>
      </c>
      <c r="E457" s="316">
        <f t="shared" si="21"/>
        <v>12.286</v>
      </c>
      <c r="F457" s="160" t="str">
        <f t="shared" si="22"/>
        <v>是</v>
      </c>
      <c r="G457" s="177" t="str">
        <f t="shared" si="23"/>
        <v>款</v>
      </c>
    </row>
    <row r="458" s="177" customFormat="1" ht="36" customHeight="1" spans="1:7">
      <c r="A458" s="454">
        <v>2060401</v>
      </c>
      <c r="B458" s="313" t="s">
        <v>414</v>
      </c>
      <c r="C458" s="455">
        <v>0</v>
      </c>
      <c r="D458" s="455">
        <v>0</v>
      </c>
      <c r="E458" s="316" t="str">
        <f t="shared" si="21"/>
        <v/>
      </c>
      <c r="F458" s="160" t="str">
        <f t="shared" si="22"/>
        <v>否</v>
      </c>
      <c r="G458" s="177" t="str">
        <f t="shared" si="23"/>
        <v>项</v>
      </c>
    </row>
    <row r="459" s="177" customFormat="1" ht="36" customHeight="1" spans="1:7">
      <c r="A459" s="454">
        <v>2060404</v>
      </c>
      <c r="B459" s="313" t="s">
        <v>428</v>
      </c>
      <c r="C459" s="455">
        <v>0</v>
      </c>
      <c r="D459" s="455">
        <v>0</v>
      </c>
      <c r="E459" s="316" t="str">
        <f t="shared" ref="E459:E522" si="24">IF(C459&gt;0,D459/C459-1,IF(C459&lt;0,-(D459/C459-1),""))</f>
        <v/>
      </c>
      <c r="F459" s="160" t="str">
        <f t="shared" si="22"/>
        <v>否</v>
      </c>
      <c r="G459" s="177" t="str">
        <f t="shared" si="23"/>
        <v>项</v>
      </c>
    </row>
    <row r="460" s="177" customFormat="1" ht="36" customHeight="1" spans="1:7">
      <c r="A460" s="479">
        <v>2060405</v>
      </c>
      <c r="B460" s="313" t="s">
        <v>429</v>
      </c>
      <c r="C460" s="455">
        <v>0</v>
      </c>
      <c r="D460" s="455">
        <v>0</v>
      </c>
      <c r="E460" s="316" t="str">
        <f t="shared" si="24"/>
        <v/>
      </c>
      <c r="F460" s="160" t="str">
        <f t="shared" si="22"/>
        <v>否</v>
      </c>
      <c r="G460" s="177" t="str">
        <f t="shared" si="23"/>
        <v>项</v>
      </c>
    </row>
    <row r="461" s="177" customFormat="1" ht="36" customHeight="1" spans="1:7">
      <c r="A461" s="454">
        <v>2060499</v>
      </c>
      <c r="B461" s="313" t="s">
        <v>430</v>
      </c>
      <c r="C461" s="455">
        <v>21</v>
      </c>
      <c r="D461" s="455">
        <v>279</v>
      </c>
      <c r="E461" s="316">
        <f t="shared" si="24"/>
        <v>12.286</v>
      </c>
      <c r="F461" s="160" t="str">
        <f t="shared" si="22"/>
        <v>是</v>
      </c>
      <c r="G461" s="177" t="str">
        <f t="shared" si="23"/>
        <v>项</v>
      </c>
    </row>
    <row r="462" s="177" customFormat="1" ht="36" customHeight="1" spans="1:7">
      <c r="A462" s="453">
        <v>20605</v>
      </c>
      <c r="B462" s="309" t="s">
        <v>431</v>
      </c>
      <c r="C462" s="319">
        <f>SUM(C463:C466)</f>
        <v>0</v>
      </c>
      <c r="D462" s="319">
        <f>SUM(D463:D466)</f>
        <v>0</v>
      </c>
      <c r="E462" s="316" t="str">
        <f t="shared" si="24"/>
        <v/>
      </c>
      <c r="F462" s="160" t="str">
        <f t="shared" si="22"/>
        <v>否</v>
      </c>
      <c r="G462" s="177" t="str">
        <f t="shared" si="23"/>
        <v>款</v>
      </c>
    </row>
    <row r="463" s="177" customFormat="1" ht="36" customHeight="1" spans="1:7">
      <c r="A463" s="454">
        <v>2060501</v>
      </c>
      <c r="B463" s="313" t="s">
        <v>414</v>
      </c>
      <c r="C463" s="455">
        <v>0</v>
      </c>
      <c r="D463" s="455">
        <v>0</v>
      </c>
      <c r="E463" s="316" t="str">
        <f t="shared" si="24"/>
        <v/>
      </c>
      <c r="F463" s="160" t="str">
        <f t="shared" si="22"/>
        <v>否</v>
      </c>
      <c r="G463" s="177" t="str">
        <f t="shared" si="23"/>
        <v>项</v>
      </c>
    </row>
    <row r="464" s="177" customFormat="1" ht="36" customHeight="1" spans="1:7">
      <c r="A464" s="454">
        <v>2060502</v>
      </c>
      <c r="B464" s="313" t="s">
        <v>432</v>
      </c>
      <c r="C464" s="455">
        <v>0</v>
      </c>
      <c r="D464" s="455">
        <v>0</v>
      </c>
      <c r="E464" s="316" t="str">
        <f t="shared" si="24"/>
        <v/>
      </c>
      <c r="F464" s="160" t="str">
        <f t="shared" si="22"/>
        <v>否</v>
      </c>
      <c r="G464" s="177" t="str">
        <f t="shared" si="23"/>
        <v>项</v>
      </c>
    </row>
    <row r="465" s="177" customFormat="1" ht="36" customHeight="1" spans="1:7">
      <c r="A465" s="454">
        <v>2060503</v>
      </c>
      <c r="B465" s="313" t="s">
        <v>433</v>
      </c>
      <c r="C465" s="455">
        <v>0</v>
      </c>
      <c r="D465" s="455">
        <v>0</v>
      </c>
      <c r="E465" s="316" t="str">
        <f t="shared" si="24"/>
        <v/>
      </c>
      <c r="F465" s="160" t="str">
        <f t="shared" ref="F465:F528" si="25">IF(LEN(A465)=3,"是",IF(B465&lt;&gt;"",IF(SUM(C465:D465)&lt;&gt;0,"是","否"),"是"))</f>
        <v>否</v>
      </c>
      <c r="G465" s="177" t="str">
        <f t="shared" ref="G465:G528" si="26">IF(LEN(A465)=3,"类",IF(LEN(A465)=5,"款","项"))</f>
        <v>项</v>
      </c>
    </row>
    <row r="466" s="177" customFormat="1" ht="36" customHeight="1" spans="1:7">
      <c r="A466" s="454">
        <v>2060599</v>
      </c>
      <c r="B466" s="313" t="s">
        <v>434</v>
      </c>
      <c r="C466" s="455">
        <v>0</v>
      </c>
      <c r="D466" s="455">
        <v>0</v>
      </c>
      <c r="E466" s="316" t="str">
        <f t="shared" si="24"/>
        <v/>
      </c>
      <c r="F466" s="160" t="str">
        <f t="shared" si="25"/>
        <v>否</v>
      </c>
      <c r="G466" s="177" t="str">
        <f t="shared" si="26"/>
        <v>项</v>
      </c>
    </row>
    <row r="467" s="177" customFormat="1" ht="36" customHeight="1" spans="1:7">
      <c r="A467" s="453">
        <v>20606</v>
      </c>
      <c r="B467" s="309" t="s">
        <v>435</v>
      </c>
      <c r="C467" s="319">
        <f>SUM(C468:C471)</f>
        <v>0</v>
      </c>
      <c r="D467" s="319">
        <f>SUM(D468:D471)</f>
        <v>0</v>
      </c>
      <c r="E467" s="316" t="str">
        <f t="shared" si="24"/>
        <v/>
      </c>
      <c r="F467" s="160" t="str">
        <f t="shared" si="25"/>
        <v>否</v>
      </c>
      <c r="G467" s="177" t="str">
        <f t="shared" si="26"/>
        <v>款</v>
      </c>
    </row>
    <row r="468" s="177" customFormat="1" ht="36" customHeight="1" spans="1:7">
      <c r="A468" s="454">
        <v>2060601</v>
      </c>
      <c r="B468" s="313" t="s">
        <v>436</v>
      </c>
      <c r="C468" s="455">
        <v>0</v>
      </c>
      <c r="D468" s="455">
        <v>0</v>
      </c>
      <c r="E468" s="316" t="str">
        <f t="shared" si="24"/>
        <v/>
      </c>
      <c r="F468" s="160" t="str">
        <f t="shared" si="25"/>
        <v>否</v>
      </c>
      <c r="G468" s="177" t="str">
        <f t="shared" si="26"/>
        <v>项</v>
      </c>
    </row>
    <row r="469" s="177" customFormat="1" ht="36" customHeight="1" spans="1:7">
      <c r="A469" s="454">
        <v>2060602</v>
      </c>
      <c r="B469" s="313" t="s">
        <v>437</v>
      </c>
      <c r="C469" s="455">
        <v>0</v>
      </c>
      <c r="D469" s="455">
        <v>0</v>
      </c>
      <c r="E469" s="316" t="str">
        <f t="shared" si="24"/>
        <v/>
      </c>
      <c r="F469" s="160" t="str">
        <f t="shared" si="25"/>
        <v>否</v>
      </c>
      <c r="G469" s="177" t="str">
        <f t="shared" si="26"/>
        <v>项</v>
      </c>
    </row>
    <row r="470" s="177" customFormat="1" ht="36" customHeight="1" spans="1:7">
      <c r="A470" s="454">
        <v>2060603</v>
      </c>
      <c r="B470" s="313" t="s">
        <v>438</v>
      </c>
      <c r="C470" s="455">
        <v>0</v>
      </c>
      <c r="D470" s="455">
        <v>0</v>
      </c>
      <c r="E470" s="316" t="str">
        <f t="shared" si="24"/>
        <v/>
      </c>
      <c r="F470" s="160" t="str">
        <f t="shared" si="25"/>
        <v>否</v>
      </c>
      <c r="G470" s="177" t="str">
        <f t="shared" si="26"/>
        <v>项</v>
      </c>
    </row>
    <row r="471" s="177" customFormat="1" ht="36" customHeight="1" spans="1:7">
      <c r="A471" s="454">
        <v>2060699</v>
      </c>
      <c r="B471" s="313" t="s">
        <v>439</v>
      </c>
      <c r="C471" s="455">
        <v>0</v>
      </c>
      <c r="D471" s="455">
        <v>0</v>
      </c>
      <c r="E471" s="316" t="str">
        <f t="shared" si="24"/>
        <v/>
      </c>
      <c r="F471" s="160" t="str">
        <f t="shared" si="25"/>
        <v>否</v>
      </c>
      <c r="G471" s="177" t="str">
        <f t="shared" si="26"/>
        <v>项</v>
      </c>
    </row>
    <row r="472" s="177" customFormat="1" ht="36" customHeight="1" spans="1:7">
      <c r="A472" s="453">
        <v>20607</v>
      </c>
      <c r="B472" s="309" t="s">
        <v>440</v>
      </c>
      <c r="C472" s="319">
        <f>SUM(C473:C478)</f>
        <v>206</v>
      </c>
      <c r="D472" s="319">
        <f>SUM(D473:D478)</f>
        <v>205</v>
      </c>
      <c r="E472" s="316">
        <f t="shared" si="24"/>
        <v>-0.005</v>
      </c>
      <c r="F472" s="160" t="str">
        <f t="shared" si="25"/>
        <v>是</v>
      </c>
      <c r="G472" s="177" t="str">
        <f t="shared" si="26"/>
        <v>款</v>
      </c>
    </row>
    <row r="473" s="177" customFormat="1" ht="36" customHeight="1" spans="1:7">
      <c r="A473" s="454">
        <v>2060701</v>
      </c>
      <c r="B473" s="313" t="s">
        <v>414</v>
      </c>
      <c r="C473" s="455">
        <v>121</v>
      </c>
      <c r="D473" s="455">
        <v>124</v>
      </c>
      <c r="E473" s="316">
        <f t="shared" si="24"/>
        <v>0.025</v>
      </c>
      <c r="F473" s="160" t="str">
        <f t="shared" si="25"/>
        <v>是</v>
      </c>
      <c r="G473" s="177" t="str">
        <f t="shared" si="26"/>
        <v>项</v>
      </c>
    </row>
    <row r="474" s="177" customFormat="1" ht="36" customHeight="1" spans="1:7">
      <c r="A474" s="454">
        <v>2060702</v>
      </c>
      <c r="B474" s="313" t="s">
        <v>441</v>
      </c>
      <c r="C474" s="455">
        <v>85</v>
      </c>
      <c r="D474" s="455">
        <v>81</v>
      </c>
      <c r="E474" s="316">
        <f t="shared" si="24"/>
        <v>-0.047</v>
      </c>
      <c r="F474" s="160" t="str">
        <f t="shared" si="25"/>
        <v>是</v>
      </c>
      <c r="G474" s="177" t="str">
        <f t="shared" si="26"/>
        <v>项</v>
      </c>
    </row>
    <row r="475" s="177" customFormat="1" ht="36" customHeight="1" spans="1:7">
      <c r="A475" s="454">
        <v>2060703</v>
      </c>
      <c r="B475" s="313" t="s">
        <v>442</v>
      </c>
      <c r="C475" s="455">
        <v>0</v>
      </c>
      <c r="D475" s="455">
        <v>0</v>
      </c>
      <c r="E475" s="316" t="str">
        <f t="shared" si="24"/>
        <v/>
      </c>
      <c r="F475" s="160" t="str">
        <f t="shared" si="25"/>
        <v>否</v>
      </c>
      <c r="G475" s="177" t="str">
        <f t="shared" si="26"/>
        <v>项</v>
      </c>
    </row>
    <row r="476" s="177" customFormat="1" ht="36" customHeight="1" spans="1:7">
      <c r="A476" s="454">
        <v>2060704</v>
      </c>
      <c r="B476" s="313" t="s">
        <v>443</v>
      </c>
      <c r="C476" s="455">
        <v>0</v>
      </c>
      <c r="D476" s="455">
        <v>0</v>
      </c>
      <c r="E476" s="316" t="str">
        <f t="shared" si="24"/>
        <v/>
      </c>
      <c r="F476" s="160" t="str">
        <f t="shared" si="25"/>
        <v>否</v>
      </c>
      <c r="G476" s="177" t="str">
        <f t="shared" si="26"/>
        <v>项</v>
      </c>
    </row>
    <row r="477" s="177" customFormat="1" ht="36" customHeight="1" spans="1:7">
      <c r="A477" s="454">
        <v>2060705</v>
      </c>
      <c r="B477" s="313" t="s">
        <v>444</v>
      </c>
      <c r="C477" s="455">
        <v>0</v>
      </c>
      <c r="D477" s="455">
        <v>0</v>
      </c>
      <c r="E477" s="316" t="str">
        <f t="shared" si="24"/>
        <v/>
      </c>
      <c r="F477" s="160" t="str">
        <f t="shared" si="25"/>
        <v>否</v>
      </c>
      <c r="G477" s="177" t="str">
        <f t="shared" si="26"/>
        <v>项</v>
      </c>
    </row>
    <row r="478" s="177" customFormat="1" ht="36" customHeight="1" spans="1:7">
      <c r="A478" s="454">
        <v>2060799</v>
      </c>
      <c r="B478" s="313" t="s">
        <v>445</v>
      </c>
      <c r="C478" s="455">
        <v>0</v>
      </c>
      <c r="D478" s="455">
        <v>0</v>
      </c>
      <c r="E478" s="316" t="str">
        <f t="shared" si="24"/>
        <v/>
      </c>
      <c r="F478" s="160" t="str">
        <f t="shared" si="25"/>
        <v>否</v>
      </c>
      <c r="G478" s="177" t="str">
        <f t="shared" si="26"/>
        <v>项</v>
      </c>
    </row>
    <row r="479" s="177" customFormat="1" ht="36" customHeight="1" spans="1:7">
      <c r="A479" s="453">
        <v>20608</v>
      </c>
      <c r="B479" s="309" t="s">
        <v>446</v>
      </c>
      <c r="C479" s="319">
        <f>SUM(C480:C482)</f>
        <v>0</v>
      </c>
      <c r="D479" s="319">
        <f>SUM(D480:D482)</f>
        <v>0</v>
      </c>
      <c r="E479" s="316" t="str">
        <f t="shared" si="24"/>
        <v/>
      </c>
      <c r="F479" s="160" t="str">
        <f t="shared" si="25"/>
        <v>否</v>
      </c>
      <c r="G479" s="177" t="str">
        <f t="shared" si="26"/>
        <v>款</v>
      </c>
    </row>
    <row r="480" s="177" customFormat="1" ht="36" customHeight="1" spans="1:7">
      <c r="A480" s="454">
        <v>2060801</v>
      </c>
      <c r="B480" s="313" t="s">
        <v>447</v>
      </c>
      <c r="C480" s="455">
        <v>0</v>
      </c>
      <c r="D480" s="455">
        <v>0</v>
      </c>
      <c r="E480" s="316" t="str">
        <f t="shared" si="24"/>
        <v/>
      </c>
      <c r="F480" s="160" t="str">
        <f t="shared" si="25"/>
        <v>否</v>
      </c>
      <c r="G480" s="177" t="str">
        <f t="shared" si="26"/>
        <v>项</v>
      </c>
    </row>
    <row r="481" s="177" customFormat="1" ht="36" customHeight="1" spans="1:7">
      <c r="A481" s="454">
        <v>2060802</v>
      </c>
      <c r="B481" s="313" t="s">
        <v>448</v>
      </c>
      <c r="C481" s="455">
        <v>0</v>
      </c>
      <c r="D481" s="455">
        <v>0</v>
      </c>
      <c r="E481" s="316" t="str">
        <f t="shared" si="24"/>
        <v/>
      </c>
      <c r="F481" s="160" t="str">
        <f t="shared" si="25"/>
        <v>否</v>
      </c>
      <c r="G481" s="177" t="str">
        <f t="shared" si="26"/>
        <v>项</v>
      </c>
    </row>
    <row r="482" s="177" customFormat="1" ht="36" customHeight="1" spans="1:7">
      <c r="A482" s="454">
        <v>2060899</v>
      </c>
      <c r="B482" s="313" t="s">
        <v>449</v>
      </c>
      <c r="C482" s="455">
        <v>0</v>
      </c>
      <c r="D482" s="455">
        <v>0</v>
      </c>
      <c r="E482" s="316" t="str">
        <f t="shared" si="24"/>
        <v/>
      </c>
      <c r="F482" s="160" t="str">
        <f t="shared" si="25"/>
        <v>否</v>
      </c>
      <c r="G482" s="177" t="str">
        <f t="shared" si="26"/>
        <v>项</v>
      </c>
    </row>
    <row r="483" s="177" customFormat="1" ht="36" customHeight="1" spans="1:7">
      <c r="A483" s="453">
        <v>20609</v>
      </c>
      <c r="B483" s="309" t="s">
        <v>450</v>
      </c>
      <c r="C483" s="319">
        <f>SUM(C484:C486)</f>
        <v>0</v>
      </c>
      <c r="D483" s="319">
        <f>SUM(D484:D486)</f>
        <v>0</v>
      </c>
      <c r="E483" s="316" t="str">
        <f t="shared" si="24"/>
        <v/>
      </c>
      <c r="F483" s="160" t="str">
        <f t="shared" si="25"/>
        <v>否</v>
      </c>
      <c r="G483" s="177" t="str">
        <f t="shared" si="26"/>
        <v>款</v>
      </c>
    </row>
    <row r="484" s="177" customFormat="1" ht="36" customHeight="1" spans="1:7">
      <c r="A484" s="454">
        <v>2060901</v>
      </c>
      <c r="B484" s="313" t="s">
        <v>451</v>
      </c>
      <c r="C484" s="455">
        <v>0</v>
      </c>
      <c r="D484" s="455">
        <v>0</v>
      </c>
      <c r="E484" s="316" t="str">
        <f t="shared" si="24"/>
        <v/>
      </c>
      <c r="F484" s="160" t="str">
        <f t="shared" si="25"/>
        <v>否</v>
      </c>
      <c r="G484" s="177" t="str">
        <f t="shared" si="26"/>
        <v>项</v>
      </c>
    </row>
    <row r="485" s="177" customFormat="1" ht="36" customHeight="1" spans="1:7">
      <c r="A485" s="454">
        <v>2060902</v>
      </c>
      <c r="B485" s="313" t="s">
        <v>452</v>
      </c>
      <c r="C485" s="455">
        <v>0</v>
      </c>
      <c r="D485" s="455">
        <v>0</v>
      </c>
      <c r="E485" s="316" t="str">
        <f t="shared" si="24"/>
        <v/>
      </c>
      <c r="F485" s="160" t="str">
        <f t="shared" si="25"/>
        <v>否</v>
      </c>
      <c r="G485" s="177" t="str">
        <f t="shared" si="26"/>
        <v>项</v>
      </c>
    </row>
    <row r="486" s="177" customFormat="1" ht="36" customHeight="1" spans="1:7">
      <c r="A486" s="454">
        <v>2060999</v>
      </c>
      <c r="B486" s="313" t="s">
        <v>453</v>
      </c>
      <c r="C486" s="455">
        <v>0</v>
      </c>
      <c r="D486" s="455">
        <v>0</v>
      </c>
      <c r="E486" s="316" t="str">
        <f t="shared" si="24"/>
        <v/>
      </c>
      <c r="F486" s="160" t="str">
        <f t="shared" si="25"/>
        <v>否</v>
      </c>
      <c r="G486" s="177" t="str">
        <f t="shared" si="26"/>
        <v>项</v>
      </c>
    </row>
    <row r="487" s="177" customFormat="1" ht="36" customHeight="1" spans="1:7">
      <c r="A487" s="453">
        <v>20699</v>
      </c>
      <c r="B487" s="309" t="s">
        <v>454</v>
      </c>
      <c r="C487" s="319">
        <f>SUM(C488:C491)</f>
        <v>4</v>
      </c>
      <c r="D487" s="319">
        <f>SUM(D488:D491)</f>
        <v>0</v>
      </c>
      <c r="E487" s="316">
        <f t="shared" si="24"/>
        <v>-1</v>
      </c>
      <c r="F487" s="160" t="str">
        <f t="shared" si="25"/>
        <v>是</v>
      </c>
      <c r="G487" s="177" t="str">
        <f t="shared" si="26"/>
        <v>款</v>
      </c>
    </row>
    <row r="488" s="177" customFormat="1" ht="36" customHeight="1" spans="1:7">
      <c r="A488" s="454">
        <v>2069901</v>
      </c>
      <c r="B488" s="313" t="s">
        <v>455</v>
      </c>
      <c r="C488" s="455">
        <v>0</v>
      </c>
      <c r="D488" s="455">
        <v>0</v>
      </c>
      <c r="E488" s="316" t="str">
        <f t="shared" si="24"/>
        <v/>
      </c>
      <c r="F488" s="160" t="str">
        <f t="shared" si="25"/>
        <v>否</v>
      </c>
      <c r="G488" s="177" t="str">
        <f t="shared" si="26"/>
        <v>项</v>
      </c>
    </row>
    <row r="489" s="177" customFormat="1" ht="36" customHeight="1" spans="1:7">
      <c r="A489" s="454">
        <v>2069902</v>
      </c>
      <c r="B489" s="313" t="s">
        <v>456</v>
      </c>
      <c r="C489" s="455">
        <v>0</v>
      </c>
      <c r="D489" s="455">
        <v>0</v>
      </c>
      <c r="E489" s="316" t="str">
        <f t="shared" si="24"/>
        <v/>
      </c>
      <c r="F489" s="160" t="str">
        <f t="shared" si="25"/>
        <v>否</v>
      </c>
      <c r="G489" s="177" t="str">
        <f t="shared" si="26"/>
        <v>项</v>
      </c>
    </row>
    <row r="490" s="177" customFormat="1" ht="36" customHeight="1" spans="1:7">
      <c r="A490" s="454">
        <v>2069903</v>
      </c>
      <c r="B490" s="313" t="s">
        <v>457</v>
      </c>
      <c r="C490" s="455">
        <v>0</v>
      </c>
      <c r="D490" s="455">
        <v>0</v>
      </c>
      <c r="E490" s="316" t="str">
        <f t="shared" si="24"/>
        <v/>
      </c>
      <c r="F490" s="160" t="str">
        <f t="shared" si="25"/>
        <v>否</v>
      </c>
      <c r="G490" s="177" t="str">
        <f t="shared" si="26"/>
        <v>项</v>
      </c>
    </row>
    <row r="491" s="177" customFormat="1" ht="36" customHeight="1" spans="1:7">
      <c r="A491" s="454">
        <v>2069999</v>
      </c>
      <c r="B491" s="313" t="s">
        <v>458</v>
      </c>
      <c r="C491" s="455">
        <v>4</v>
      </c>
      <c r="D491" s="455">
        <v>0</v>
      </c>
      <c r="E491" s="316">
        <f t="shared" si="24"/>
        <v>-1</v>
      </c>
      <c r="F491" s="160" t="str">
        <f t="shared" si="25"/>
        <v>是</v>
      </c>
      <c r="G491" s="177" t="str">
        <f t="shared" si="26"/>
        <v>项</v>
      </c>
    </row>
    <row r="492" s="177" customFormat="1" ht="36" customHeight="1" spans="1:7">
      <c r="A492" s="480" t="s">
        <v>459</v>
      </c>
      <c r="B492" s="471" t="s">
        <v>281</v>
      </c>
      <c r="C492" s="472"/>
      <c r="D492" s="472"/>
      <c r="E492" s="316" t="str">
        <f t="shared" si="24"/>
        <v/>
      </c>
      <c r="F492" s="160" t="str">
        <f t="shared" si="25"/>
        <v>否</v>
      </c>
      <c r="G492" s="177" t="str">
        <f t="shared" si="26"/>
        <v>项</v>
      </c>
    </row>
    <row r="493" s="177" customFormat="1" ht="36" customHeight="1" spans="1:7">
      <c r="A493" s="453">
        <v>207</v>
      </c>
      <c r="B493" s="309" t="s">
        <v>58</v>
      </c>
      <c r="C493" s="319">
        <f>SUM(C494,C510,C518,C529,C538,C548,C552)</f>
        <v>1767</v>
      </c>
      <c r="D493" s="319">
        <f>SUM(D494,D510,D518,D529,D538,D548,D552)</f>
        <v>1869</v>
      </c>
      <c r="E493" s="316">
        <f t="shared" si="24"/>
        <v>0.058</v>
      </c>
      <c r="F493" s="160" t="str">
        <f t="shared" si="25"/>
        <v>是</v>
      </c>
      <c r="G493" s="177" t="str">
        <f t="shared" si="26"/>
        <v>类</v>
      </c>
    </row>
    <row r="494" s="177" customFormat="1" ht="36" customHeight="1" spans="1:7">
      <c r="A494" s="453">
        <v>20701</v>
      </c>
      <c r="B494" s="309" t="s">
        <v>460</v>
      </c>
      <c r="C494" s="319">
        <f>SUM(C495:C509)</f>
        <v>1115</v>
      </c>
      <c r="D494" s="319">
        <f>SUM(D495:D509)</f>
        <v>1065</v>
      </c>
      <c r="E494" s="316">
        <f t="shared" si="24"/>
        <v>-0.045</v>
      </c>
      <c r="F494" s="160" t="str">
        <f t="shared" si="25"/>
        <v>是</v>
      </c>
      <c r="G494" s="177" t="str">
        <f t="shared" si="26"/>
        <v>款</v>
      </c>
    </row>
    <row r="495" s="177" customFormat="1" ht="36" customHeight="1" spans="1:7">
      <c r="A495" s="454">
        <v>2070101</v>
      </c>
      <c r="B495" s="313" t="s">
        <v>137</v>
      </c>
      <c r="C495" s="455">
        <v>819</v>
      </c>
      <c r="D495" s="455">
        <v>731</v>
      </c>
      <c r="E495" s="316">
        <f t="shared" si="24"/>
        <v>-0.107</v>
      </c>
      <c r="F495" s="160" t="str">
        <f t="shared" si="25"/>
        <v>是</v>
      </c>
      <c r="G495" s="177" t="str">
        <f t="shared" si="26"/>
        <v>项</v>
      </c>
    </row>
    <row r="496" s="177" customFormat="1" ht="36" customHeight="1" spans="1:7">
      <c r="A496" s="454">
        <v>2070102</v>
      </c>
      <c r="B496" s="313" t="s">
        <v>138</v>
      </c>
      <c r="C496" s="455">
        <v>0</v>
      </c>
      <c r="D496" s="455">
        <v>0</v>
      </c>
      <c r="E496" s="316" t="str">
        <f t="shared" si="24"/>
        <v/>
      </c>
      <c r="F496" s="160" t="str">
        <f t="shared" si="25"/>
        <v>否</v>
      </c>
      <c r="G496" s="177" t="str">
        <f t="shared" si="26"/>
        <v>项</v>
      </c>
    </row>
    <row r="497" s="177" customFormat="1" ht="36" customHeight="1" spans="1:7">
      <c r="A497" s="454">
        <v>2070103</v>
      </c>
      <c r="B497" s="313" t="s">
        <v>139</v>
      </c>
      <c r="C497" s="455">
        <v>0</v>
      </c>
      <c r="D497" s="455">
        <v>0</v>
      </c>
      <c r="E497" s="316" t="str">
        <f t="shared" si="24"/>
        <v/>
      </c>
      <c r="F497" s="160" t="str">
        <f t="shared" si="25"/>
        <v>否</v>
      </c>
      <c r="G497" s="177" t="str">
        <f t="shared" si="26"/>
        <v>项</v>
      </c>
    </row>
    <row r="498" s="177" customFormat="1" ht="36" customHeight="1" spans="1:7">
      <c r="A498" s="454">
        <v>2070104</v>
      </c>
      <c r="B498" s="313" t="s">
        <v>461</v>
      </c>
      <c r="C498" s="455">
        <v>0</v>
      </c>
      <c r="D498" s="455">
        <v>0</v>
      </c>
      <c r="E498" s="316" t="str">
        <f t="shared" si="24"/>
        <v/>
      </c>
      <c r="F498" s="160" t="str">
        <f t="shared" si="25"/>
        <v>否</v>
      </c>
      <c r="G498" s="177" t="str">
        <f t="shared" si="26"/>
        <v>项</v>
      </c>
    </row>
    <row r="499" s="177" customFormat="1" ht="36" customHeight="1" spans="1:7">
      <c r="A499" s="454">
        <v>2070105</v>
      </c>
      <c r="B499" s="313" t="s">
        <v>462</v>
      </c>
      <c r="C499" s="455">
        <v>0</v>
      </c>
      <c r="D499" s="455">
        <v>0</v>
      </c>
      <c r="E499" s="316" t="str">
        <f t="shared" si="24"/>
        <v/>
      </c>
      <c r="F499" s="160" t="str">
        <f t="shared" si="25"/>
        <v>否</v>
      </c>
      <c r="G499" s="177" t="str">
        <f t="shared" si="26"/>
        <v>项</v>
      </c>
    </row>
    <row r="500" s="177" customFormat="1" ht="36" customHeight="1" spans="1:7">
      <c r="A500" s="454">
        <v>2070106</v>
      </c>
      <c r="B500" s="313" t="s">
        <v>463</v>
      </c>
      <c r="C500" s="455">
        <v>0</v>
      </c>
      <c r="D500" s="455">
        <v>0</v>
      </c>
      <c r="E500" s="316" t="str">
        <f t="shared" si="24"/>
        <v/>
      </c>
      <c r="F500" s="160" t="str">
        <f t="shared" si="25"/>
        <v>否</v>
      </c>
      <c r="G500" s="177" t="str">
        <f t="shared" si="26"/>
        <v>项</v>
      </c>
    </row>
    <row r="501" s="177" customFormat="1" ht="36" customHeight="1" spans="1:7">
      <c r="A501" s="454">
        <v>2070107</v>
      </c>
      <c r="B501" s="313" t="s">
        <v>464</v>
      </c>
      <c r="C501" s="455">
        <v>0</v>
      </c>
      <c r="D501" s="455">
        <v>0</v>
      </c>
      <c r="E501" s="316" t="str">
        <f t="shared" si="24"/>
        <v/>
      </c>
      <c r="F501" s="160" t="str">
        <f t="shared" si="25"/>
        <v>否</v>
      </c>
      <c r="G501" s="177" t="str">
        <f t="shared" si="26"/>
        <v>项</v>
      </c>
    </row>
    <row r="502" s="177" customFormat="1" ht="36" customHeight="1" spans="1:7">
      <c r="A502" s="454">
        <v>2070108</v>
      </c>
      <c r="B502" s="313" t="s">
        <v>465</v>
      </c>
      <c r="C502" s="455">
        <v>0</v>
      </c>
      <c r="D502" s="455">
        <v>0</v>
      </c>
      <c r="E502" s="316" t="str">
        <f t="shared" si="24"/>
        <v/>
      </c>
      <c r="F502" s="160" t="str">
        <f t="shared" si="25"/>
        <v>否</v>
      </c>
      <c r="G502" s="177" t="str">
        <f t="shared" si="26"/>
        <v>项</v>
      </c>
    </row>
    <row r="503" s="177" customFormat="1" ht="36" customHeight="1" spans="1:7">
      <c r="A503" s="454">
        <v>2070109</v>
      </c>
      <c r="B503" s="313" t="s">
        <v>466</v>
      </c>
      <c r="C503" s="455">
        <v>0</v>
      </c>
      <c r="D503" s="455">
        <v>0</v>
      </c>
      <c r="E503" s="316" t="str">
        <f t="shared" si="24"/>
        <v/>
      </c>
      <c r="F503" s="160" t="str">
        <f t="shared" si="25"/>
        <v>否</v>
      </c>
      <c r="G503" s="177" t="str">
        <f t="shared" si="26"/>
        <v>项</v>
      </c>
    </row>
    <row r="504" s="177" customFormat="1" ht="36" customHeight="1" spans="1:7">
      <c r="A504" s="454">
        <v>2070110</v>
      </c>
      <c r="B504" s="313" t="s">
        <v>467</v>
      </c>
      <c r="C504" s="455">
        <v>0</v>
      </c>
      <c r="D504" s="455">
        <v>0</v>
      </c>
      <c r="E504" s="316" t="str">
        <f t="shared" si="24"/>
        <v/>
      </c>
      <c r="F504" s="160" t="str">
        <f t="shared" si="25"/>
        <v>否</v>
      </c>
      <c r="G504" s="177" t="str">
        <f t="shared" si="26"/>
        <v>项</v>
      </c>
    </row>
    <row r="505" s="177" customFormat="1" ht="36" customHeight="1" spans="1:7">
      <c r="A505" s="454">
        <v>2070111</v>
      </c>
      <c r="B505" s="313" t="s">
        <v>468</v>
      </c>
      <c r="C505" s="455">
        <v>51</v>
      </c>
      <c r="D505" s="455">
        <v>34</v>
      </c>
      <c r="E505" s="316">
        <f t="shared" si="24"/>
        <v>-0.333</v>
      </c>
      <c r="F505" s="160" t="str">
        <f t="shared" si="25"/>
        <v>是</v>
      </c>
      <c r="G505" s="177" t="str">
        <f t="shared" si="26"/>
        <v>项</v>
      </c>
    </row>
    <row r="506" s="177" customFormat="1" ht="36" customHeight="1" spans="1:7">
      <c r="A506" s="454">
        <v>2070112</v>
      </c>
      <c r="B506" s="313" t="s">
        <v>469</v>
      </c>
      <c r="C506" s="455">
        <v>0</v>
      </c>
      <c r="D506" s="455">
        <v>0</v>
      </c>
      <c r="E506" s="316" t="str">
        <f t="shared" si="24"/>
        <v/>
      </c>
      <c r="F506" s="160" t="str">
        <f t="shared" si="25"/>
        <v>否</v>
      </c>
      <c r="G506" s="177" t="str">
        <f t="shared" si="26"/>
        <v>项</v>
      </c>
    </row>
    <row r="507" s="177" customFormat="1" ht="36" customHeight="1" spans="1:7">
      <c r="A507" s="454">
        <v>2070113</v>
      </c>
      <c r="B507" s="313" t="s">
        <v>470</v>
      </c>
      <c r="C507" s="455">
        <v>5</v>
      </c>
      <c r="D507" s="455">
        <v>0</v>
      </c>
      <c r="E507" s="316">
        <f t="shared" si="24"/>
        <v>-1</v>
      </c>
      <c r="F507" s="160" t="str">
        <f t="shared" si="25"/>
        <v>是</v>
      </c>
      <c r="G507" s="177" t="str">
        <f t="shared" si="26"/>
        <v>项</v>
      </c>
    </row>
    <row r="508" s="177" customFormat="1" ht="36" customHeight="1" spans="1:7">
      <c r="A508" s="454">
        <v>2070114</v>
      </c>
      <c r="B508" s="313" t="s">
        <v>471</v>
      </c>
      <c r="C508" s="455">
        <v>0</v>
      </c>
      <c r="D508" s="455">
        <v>0</v>
      </c>
      <c r="E508" s="316" t="str">
        <f t="shared" si="24"/>
        <v/>
      </c>
      <c r="F508" s="160" t="str">
        <f t="shared" si="25"/>
        <v>否</v>
      </c>
      <c r="G508" s="177" t="str">
        <f t="shared" si="26"/>
        <v>项</v>
      </c>
    </row>
    <row r="509" s="177" customFormat="1" ht="36" customHeight="1" spans="1:7">
      <c r="A509" s="454">
        <v>2070199</v>
      </c>
      <c r="B509" s="313" t="s">
        <v>472</v>
      </c>
      <c r="C509" s="455">
        <v>240</v>
      </c>
      <c r="D509" s="455">
        <v>300</v>
      </c>
      <c r="E509" s="316">
        <f t="shared" si="24"/>
        <v>0.25</v>
      </c>
      <c r="F509" s="160" t="str">
        <f t="shared" si="25"/>
        <v>是</v>
      </c>
      <c r="G509" s="177" t="str">
        <f t="shared" si="26"/>
        <v>项</v>
      </c>
    </row>
    <row r="510" s="177" customFormat="1" ht="36" customHeight="1" spans="1:7">
      <c r="A510" s="453">
        <v>20702</v>
      </c>
      <c r="B510" s="309" t="s">
        <v>473</v>
      </c>
      <c r="C510" s="319">
        <f>SUM(C511:C517)</f>
        <v>11</v>
      </c>
      <c r="D510" s="319">
        <f>SUM(D511:D517)</f>
        <v>3</v>
      </c>
      <c r="E510" s="316">
        <f t="shared" si="24"/>
        <v>-0.727</v>
      </c>
      <c r="F510" s="160" t="str">
        <f t="shared" si="25"/>
        <v>是</v>
      </c>
      <c r="G510" s="177" t="str">
        <f t="shared" si="26"/>
        <v>款</v>
      </c>
    </row>
    <row r="511" s="177" customFormat="1" ht="36" customHeight="1" spans="1:7">
      <c r="A511" s="454">
        <v>2070201</v>
      </c>
      <c r="B511" s="313" t="s">
        <v>137</v>
      </c>
      <c r="C511" s="455">
        <v>0</v>
      </c>
      <c r="D511" s="455">
        <v>0</v>
      </c>
      <c r="E511" s="316" t="str">
        <f t="shared" si="24"/>
        <v/>
      </c>
      <c r="F511" s="160" t="str">
        <f t="shared" si="25"/>
        <v>否</v>
      </c>
      <c r="G511" s="177" t="str">
        <f t="shared" si="26"/>
        <v>项</v>
      </c>
    </row>
    <row r="512" s="177" customFormat="1" ht="36" customHeight="1" spans="1:7">
      <c r="A512" s="454">
        <v>2070202</v>
      </c>
      <c r="B512" s="313" t="s">
        <v>138</v>
      </c>
      <c r="C512" s="455">
        <v>0</v>
      </c>
      <c r="D512" s="455">
        <v>0</v>
      </c>
      <c r="E512" s="316" t="str">
        <f t="shared" si="24"/>
        <v/>
      </c>
      <c r="F512" s="160" t="str">
        <f t="shared" si="25"/>
        <v>否</v>
      </c>
      <c r="G512" s="177" t="str">
        <f t="shared" si="26"/>
        <v>项</v>
      </c>
    </row>
    <row r="513" s="177" customFormat="1" ht="36" customHeight="1" spans="1:7">
      <c r="A513" s="454">
        <v>2070203</v>
      </c>
      <c r="B513" s="313" t="s">
        <v>139</v>
      </c>
      <c r="C513" s="455">
        <v>0</v>
      </c>
      <c r="D513" s="455">
        <v>0</v>
      </c>
      <c r="E513" s="316" t="str">
        <f t="shared" si="24"/>
        <v/>
      </c>
      <c r="F513" s="160" t="str">
        <f t="shared" si="25"/>
        <v>否</v>
      </c>
      <c r="G513" s="177" t="str">
        <f t="shared" si="26"/>
        <v>项</v>
      </c>
    </row>
    <row r="514" s="177" customFormat="1" ht="36" customHeight="1" spans="1:7">
      <c r="A514" s="454">
        <v>2070204</v>
      </c>
      <c r="B514" s="313" t="s">
        <v>474</v>
      </c>
      <c r="C514" s="455">
        <v>11</v>
      </c>
      <c r="D514" s="455">
        <v>3</v>
      </c>
      <c r="E514" s="316">
        <f t="shared" si="24"/>
        <v>-0.727</v>
      </c>
      <c r="F514" s="160" t="str">
        <f t="shared" si="25"/>
        <v>是</v>
      </c>
      <c r="G514" s="177" t="str">
        <f t="shared" si="26"/>
        <v>项</v>
      </c>
    </row>
    <row r="515" s="177" customFormat="1" ht="36" customHeight="1" spans="1:7">
      <c r="A515" s="454">
        <v>2070205</v>
      </c>
      <c r="B515" s="313" t="s">
        <v>475</v>
      </c>
      <c r="C515" s="455">
        <v>0</v>
      </c>
      <c r="D515" s="455">
        <v>0</v>
      </c>
      <c r="E515" s="316" t="str">
        <f t="shared" si="24"/>
        <v/>
      </c>
      <c r="F515" s="160" t="str">
        <f t="shared" si="25"/>
        <v>否</v>
      </c>
      <c r="G515" s="177" t="str">
        <f t="shared" si="26"/>
        <v>项</v>
      </c>
    </row>
    <row r="516" s="177" customFormat="1" ht="36" customHeight="1" spans="1:7">
      <c r="A516" s="454">
        <v>2070206</v>
      </c>
      <c r="B516" s="313" t="s">
        <v>476</v>
      </c>
      <c r="C516" s="455">
        <v>0</v>
      </c>
      <c r="D516" s="455">
        <v>0</v>
      </c>
      <c r="E516" s="316" t="str">
        <f t="shared" si="24"/>
        <v/>
      </c>
      <c r="F516" s="160" t="str">
        <f t="shared" si="25"/>
        <v>否</v>
      </c>
      <c r="G516" s="177" t="str">
        <f t="shared" si="26"/>
        <v>项</v>
      </c>
    </row>
    <row r="517" s="177" customFormat="1" ht="36" customHeight="1" spans="1:7">
      <c r="A517" s="454">
        <v>2070299</v>
      </c>
      <c r="B517" s="313" t="s">
        <v>477</v>
      </c>
      <c r="C517" s="455">
        <v>0</v>
      </c>
      <c r="D517" s="455">
        <v>0</v>
      </c>
      <c r="E517" s="316" t="str">
        <f t="shared" si="24"/>
        <v/>
      </c>
      <c r="F517" s="160" t="str">
        <f t="shared" si="25"/>
        <v>否</v>
      </c>
      <c r="G517" s="177" t="str">
        <f t="shared" si="26"/>
        <v>项</v>
      </c>
    </row>
    <row r="518" s="177" customFormat="1" ht="36" customHeight="1" spans="1:7">
      <c r="A518" s="453">
        <v>20703</v>
      </c>
      <c r="B518" s="309" t="s">
        <v>478</v>
      </c>
      <c r="C518" s="319">
        <f>SUM(C519:C528)</f>
        <v>0</v>
      </c>
      <c r="D518" s="319">
        <f>SUM(D519:D528)</f>
        <v>0</v>
      </c>
      <c r="E518" s="316" t="str">
        <f t="shared" si="24"/>
        <v/>
      </c>
      <c r="F518" s="160" t="str">
        <f t="shared" si="25"/>
        <v>否</v>
      </c>
      <c r="G518" s="177" t="str">
        <f t="shared" si="26"/>
        <v>款</v>
      </c>
    </row>
    <row r="519" s="177" customFormat="1" ht="36" customHeight="1" spans="1:7">
      <c r="A519" s="454">
        <v>2070301</v>
      </c>
      <c r="B519" s="313" t="s">
        <v>137</v>
      </c>
      <c r="C519" s="455">
        <v>0</v>
      </c>
      <c r="D519" s="455">
        <v>0</v>
      </c>
      <c r="E519" s="316" t="str">
        <f t="shared" si="24"/>
        <v/>
      </c>
      <c r="F519" s="160" t="str">
        <f t="shared" si="25"/>
        <v>否</v>
      </c>
      <c r="G519" s="177" t="str">
        <f t="shared" si="26"/>
        <v>项</v>
      </c>
    </row>
    <row r="520" s="177" customFormat="1" ht="36" customHeight="1" spans="1:7">
      <c r="A520" s="454">
        <v>2070302</v>
      </c>
      <c r="B520" s="313" t="s">
        <v>138</v>
      </c>
      <c r="C520" s="455">
        <v>0</v>
      </c>
      <c r="D520" s="455">
        <v>0</v>
      </c>
      <c r="E520" s="316" t="str">
        <f t="shared" si="24"/>
        <v/>
      </c>
      <c r="F520" s="160" t="str">
        <f t="shared" si="25"/>
        <v>否</v>
      </c>
      <c r="G520" s="177" t="str">
        <f t="shared" si="26"/>
        <v>项</v>
      </c>
    </row>
    <row r="521" s="177" customFormat="1" ht="36" customHeight="1" spans="1:7">
      <c r="A521" s="454">
        <v>2070303</v>
      </c>
      <c r="B521" s="313" t="s">
        <v>139</v>
      </c>
      <c r="C521" s="455">
        <v>0</v>
      </c>
      <c r="D521" s="455">
        <v>0</v>
      </c>
      <c r="E521" s="316" t="str">
        <f t="shared" si="24"/>
        <v/>
      </c>
      <c r="F521" s="160" t="str">
        <f t="shared" si="25"/>
        <v>否</v>
      </c>
      <c r="G521" s="177" t="str">
        <f t="shared" si="26"/>
        <v>项</v>
      </c>
    </row>
    <row r="522" s="177" customFormat="1" ht="36" customHeight="1" spans="1:7">
      <c r="A522" s="454">
        <v>2070304</v>
      </c>
      <c r="B522" s="313" t="s">
        <v>479</v>
      </c>
      <c r="C522" s="455">
        <v>0</v>
      </c>
      <c r="D522" s="455">
        <v>0</v>
      </c>
      <c r="E522" s="316" t="str">
        <f t="shared" si="24"/>
        <v/>
      </c>
      <c r="F522" s="160" t="str">
        <f t="shared" si="25"/>
        <v>否</v>
      </c>
      <c r="G522" s="177" t="str">
        <f t="shared" si="26"/>
        <v>项</v>
      </c>
    </row>
    <row r="523" s="177" customFormat="1" ht="36" customHeight="1" spans="1:7">
      <c r="A523" s="454">
        <v>2070305</v>
      </c>
      <c r="B523" s="313" t="s">
        <v>480</v>
      </c>
      <c r="C523" s="455">
        <v>0</v>
      </c>
      <c r="D523" s="455">
        <v>0</v>
      </c>
      <c r="E523" s="316" t="str">
        <f t="shared" ref="E523:E586" si="27">IF(C523&gt;0,D523/C523-1,IF(C523&lt;0,-(D523/C523-1),""))</f>
        <v/>
      </c>
      <c r="F523" s="160" t="str">
        <f t="shared" si="25"/>
        <v>否</v>
      </c>
      <c r="G523" s="177" t="str">
        <f t="shared" si="26"/>
        <v>项</v>
      </c>
    </row>
    <row r="524" s="177" customFormat="1" ht="36" customHeight="1" spans="1:7">
      <c r="A524" s="454">
        <v>2070306</v>
      </c>
      <c r="B524" s="313" t="s">
        <v>481</v>
      </c>
      <c r="C524" s="455">
        <v>0</v>
      </c>
      <c r="D524" s="455">
        <v>0</v>
      </c>
      <c r="E524" s="316" t="str">
        <f t="shared" si="27"/>
        <v/>
      </c>
      <c r="F524" s="160" t="str">
        <f t="shared" si="25"/>
        <v>否</v>
      </c>
      <c r="G524" s="177" t="str">
        <f t="shared" si="26"/>
        <v>项</v>
      </c>
    </row>
    <row r="525" s="177" customFormat="1" ht="36" customHeight="1" spans="1:7">
      <c r="A525" s="454">
        <v>2070307</v>
      </c>
      <c r="B525" s="313" t="s">
        <v>482</v>
      </c>
      <c r="C525" s="455">
        <v>0</v>
      </c>
      <c r="D525" s="455">
        <v>0</v>
      </c>
      <c r="E525" s="316" t="str">
        <f t="shared" si="27"/>
        <v/>
      </c>
      <c r="F525" s="160" t="str">
        <f t="shared" si="25"/>
        <v>否</v>
      </c>
      <c r="G525" s="177" t="str">
        <f t="shared" si="26"/>
        <v>项</v>
      </c>
    </row>
    <row r="526" s="177" customFormat="1" ht="36" customHeight="1" spans="1:7">
      <c r="A526" s="454">
        <v>2070308</v>
      </c>
      <c r="B526" s="313" t="s">
        <v>483</v>
      </c>
      <c r="C526" s="455">
        <v>0</v>
      </c>
      <c r="D526" s="455">
        <v>0</v>
      </c>
      <c r="E526" s="316" t="str">
        <f t="shared" si="27"/>
        <v/>
      </c>
      <c r="F526" s="160" t="str">
        <f t="shared" si="25"/>
        <v>否</v>
      </c>
      <c r="G526" s="177" t="str">
        <f t="shared" si="26"/>
        <v>项</v>
      </c>
    </row>
    <row r="527" s="177" customFormat="1" ht="36" customHeight="1" spans="1:7">
      <c r="A527" s="454">
        <v>2070309</v>
      </c>
      <c r="B527" s="313" t="s">
        <v>484</v>
      </c>
      <c r="C527" s="455">
        <v>0</v>
      </c>
      <c r="D527" s="455">
        <v>0</v>
      </c>
      <c r="E527" s="316" t="str">
        <f t="shared" si="27"/>
        <v/>
      </c>
      <c r="F527" s="160" t="str">
        <f t="shared" si="25"/>
        <v>否</v>
      </c>
      <c r="G527" s="177" t="str">
        <f t="shared" si="26"/>
        <v>项</v>
      </c>
    </row>
    <row r="528" s="177" customFormat="1" ht="36" customHeight="1" spans="1:7">
      <c r="A528" s="454">
        <v>2070399</v>
      </c>
      <c r="B528" s="313" t="s">
        <v>485</v>
      </c>
      <c r="C528" s="455">
        <v>0</v>
      </c>
      <c r="D528" s="455">
        <v>0</v>
      </c>
      <c r="E528" s="316" t="str">
        <f t="shared" si="27"/>
        <v/>
      </c>
      <c r="F528" s="160" t="str">
        <f t="shared" si="25"/>
        <v>否</v>
      </c>
      <c r="G528" s="177" t="str">
        <f t="shared" si="26"/>
        <v>项</v>
      </c>
    </row>
    <row r="529" s="177" customFormat="1" ht="36" customHeight="1" spans="1:7">
      <c r="A529" s="453">
        <v>20706</v>
      </c>
      <c r="B529" s="309" t="s">
        <v>486</v>
      </c>
      <c r="C529" s="319">
        <f>SUM(C530:C537)</f>
        <v>0</v>
      </c>
      <c r="D529" s="319">
        <f>SUM(D530:D537)</f>
        <v>0</v>
      </c>
      <c r="E529" s="316" t="str">
        <f t="shared" si="27"/>
        <v/>
      </c>
      <c r="F529" s="160" t="str">
        <f t="shared" ref="F529:F592" si="28">IF(LEN(A529)=3,"是",IF(B529&lt;&gt;"",IF(SUM(C529:D529)&lt;&gt;0,"是","否"),"是"))</f>
        <v>否</v>
      </c>
      <c r="G529" s="177" t="str">
        <f t="shared" ref="G529:G592" si="29">IF(LEN(A529)=3,"类",IF(LEN(A529)=5,"款","项"))</f>
        <v>款</v>
      </c>
    </row>
    <row r="530" s="177" customFormat="1" ht="36" customHeight="1" spans="1:7">
      <c r="A530" s="454">
        <v>2070601</v>
      </c>
      <c r="B530" s="313" t="s">
        <v>137</v>
      </c>
      <c r="C530" s="455">
        <v>0</v>
      </c>
      <c r="D530" s="455">
        <v>0</v>
      </c>
      <c r="E530" s="316" t="str">
        <f t="shared" si="27"/>
        <v/>
      </c>
      <c r="F530" s="160" t="str">
        <f t="shared" si="28"/>
        <v>否</v>
      </c>
      <c r="G530" s="177" t="str">
        <f t="shared" si="29"/>
        <v>项</v>
      </c>
    </row>
    <row r="531" s="177" customFormat="1" ht="36" customHeight="1" spans="1:7">
      <c r="A531" s="454">
        <v>2070602</v>
      </c>
      <c r="B531" s="313" t="s">
        <v>138</v>
      </c>
      <c r="C531" s="455">
        <v>0</v>
      </c>
      <c r="D531" s="455">
        <v>0</v>
      </c>
      <c r="E531" s="316" t="str">
        <f t="shared" si="27"/>
        <v/>
      </c>
      <c r="F531" s="160" t="str">
        <f t="shared" si="28"/>
        <v>否</v>
      </c>
      <c r="G531" s="177" t="str">
        <f t="shared" si="29"/>
        <v>项</v>
      </c>
    </row>
    <row r="532" s="177" customFormat="1" ht="36" customHeight="1" spans="1:7">
      <c r="A532" s="454">
        <v>2070603</v>
      </c>
      <c r="B532" s="313" t="s">
        <v>139</v>
      </c>
      <c r="C532" s="455">
        <v>0</v>
      </c>
      <c r="D532" s="455">
        <v>0</v>
      </c>
      <c r="E532" s="316" t="str">
        <f t="shared" si="27"/>
        <v/>
      </c>
      <c r="F532" s="160" t="str">
        <f t="shared" si="28"/>
        <v>否</v>
      </c>
      <c r="G532" s="177" t="str">
        <f t="shared" si="29"/>
        <v>项</v>
      </c>
    </row>
    <row r="533" s="177" customFormat="1" ht="36" customHeight="1" spans="1:7">
      <c r="A533" s="454">
        <v>2070604</v>
      </c>
      <c r="B533" s="313" t="s">
        <v>487</v>
      </c>
      <c r="C533" s="455">
        <v>0</v>
      </c>
      <c r="D533" s="455">
        <v>0</v>
      </c>
      <c r="E533" s="316" t="str">
        <f t="shared" si="27"/>
        <v/>
      </c>
      <c r="F533" s="160" t="str">
        <f t="shared" si="28"/>
        <v>否</v>
      </c>
      <c r="G533" s="177" t="str">
        <f t="shared" si="29"/>
        <v>项</v>
      </c>
    </row>
    <row r="534" s="177" customFormat="1" ht="36" customHeight="1" spans="1:7">
      <c r="A534" s="454">
        <v>2070605</v>
      </c>
      <c r="B534" s="313" t="s">
        <v>488</v>
      </c>
      <c r="C534" s="455">
        <v>0</v>
      </c>
      <c r="D534" s="455">
        <v>0</v>
      </c>
      <c r="E534" s="316" t="str">
        <f t="shared" si="27"/>
        <v/>
      </c>
      <c r="F534" s="160" t="str">
        <f t="shared" si="28"/>
        <v>否</v>
      </c>
      <c r="G534" s="177" t="str">
        <f t="shared" si="29"/>
        <v>项</v>
      </c>
    </row>
    <row r="535" s="177" customFormat="1" ht="36" customHeight="1" spans="1:7">
      <c r="A535" s="454">
        <v>2070606</v>
      </c>
      <c r="B535" s="313" t="s">
        <v>489</v>
      </c>
      <c r="C535" s="455">
        <v>0</v>
      </c>
      <c r="D535" s="455">
        <v>0</v>
      </c>
      <c r="E535" s="316" t="str">
        <f t="shared" si="27"/>
        <v/>
      </c>
      <c r="F535" s="160" t="str">
        <f t="shared" si="28"/>
        <v>否</v>
      </c>
      <c r="G535" s="177" t="str">
        <f t="shared" si="29"/>
        <v>项</v>
      </c>
    </row>
    <row r="536" s="177" customFormat="1" ht="36" customHeight="1" spans="1:7">
      <c r="A536" s="454">
        <v>2070607</v>
      </c>
      <c r="B536" s="313" t="s">
        <v>490</v>
      </c>
      <c r="C536" s="455">
        <v>0</v>
      </c>
      <c r="D536" s="455">
        <v>0</v>
      </c>
      <c r="E536" s="316" t="str">
        <f t="shared" si="27"/>
        <v/>
      </c>
      <c r="F536" s="160" t="str">
        <f t="shared" si="28"/>
        <v>否</v>
      </c>
      <c r="G536" s="177" t="str">
        <f t="shared" si="29"/>
        <v>项</v>
      </c>
    </row>
    <row r="537" s="177" customFormat="1" ht="36" customHeight="1" spans="1:7">
      <c r="A537" s="454">
        <v>2070699</v>
      </c>
      <c r="B537" s="313" t="s">
        <v>491</v>
      </c>
      <c r="C537" s="455">
        <v>0</v>
      </c>
      <c r="D537" s="455">
        <v>0</v>
      </c>
      <c r="E537" s="316" t="str">
        <f t="shared" si="27"/>
        <v/>
      </c>
      <c r="F537" s="160" t="str">
        <f t="shared" si="28"/>
        <v>否</v>
      </c>
      <c r="G537" s="177" t="str">
        <f t="shared" si="29"/>
        <v>项</v>
      </c>
    </row>
    <row r="538" s="177" customFormat="1" ht="36" customHeight="1" spans="1:7">
      <c r="A538" s="453">
        <v>20708</v>
      </c>
      <c r="B538" s="309" t="s">
        <v>492</v>
      </c>
      <c r="C538" s="319">
        <f>SUM(C539:C547)</f>
        <v>494</v>
      </c>
      <c r="D538" s="319">
        <f>SUM(D539:D547)</f>
        <v>471</v>
      </c>
      <c r="E538" s="316">
        <f t="shared" si="27"/>
        <v>-0.047</v>
      </c>
      <c r="F538" s="160" t="str">
        <f t="shared" si="28"/>
        <v>是</v>
      </c>
      <c r="G538" s="177" t="str">
        <f t="shared" si="29"/>
        <v>款</v>
      </c>
    </row>
    <row r="539" s="177" customFormat="1" ht="36" customHeight="1" spans="1:7">
      <c r="A539" s="454">
        <v>2070801</v>
      </c>
      <c r="B539" s="313" t="s">
        <v>137</v>
      </c>
      <c r="C539" s="455">
        <v>429</v>
      </c>
      <c r="D539" s="455">
        <v>454</v>
      </c>
      <c r="E539" s="316">
        <f t="shared" si="27"/>
        <v>0.058</v>
      </c>
      <c r="F539" s="160" t="str">
        <f t="shared" si="28"/>
        <v>是</v>
      </c>
      <c r="G539" s="177" t="str">
        <f t="shared" si="29"/>
        <v>项</v>
      </c>
    </row>
    <row r="540" s="177" customFormat="1" ht="36" customHeight="1" spans="1:7">
      <c r="A540" s="454">
        <v>2070802</v>
      </c>
      <c r="B540" s="313" t="s">
        <v>138</v>
      </c>
      <c r="C540" s="455">
        <v>0</v>
      </c>
      <c r="D540" s="455">
        <v>0</v>
      </c>
      <c r="E540" s="316" t="str">
        <f t="shared" si="27"/>
        <v/>
      </c>
      <c r="F540" s="160" t="str">
        <f t="shared" si="28"/>
        <v>否</v>
      </c>
      <c r="G540" s="177" t="str">
        <f t="shared" si="29"/>
        <v>项</v>
      </c>
    </row>
    <row r="541" s="177" customFormat="1" ht="36" customHeight="1" spans="1:7">
      <c r="A541" s="454">
        <v>2070803</v>
      </c>
      <c r="B541" s="313" t="s">
        <v>139</v>
      </c>
      <c r="C541" s="455">
        <v>0</v>
      </c>
      <c r="D541" s="455">
        <v>0</v>
      </c>
      <c r="E541" s="316" t="str">
        <f t="shared" si="27"/>
        <v/>
      </c>
      <c r="F541" s="160" t="str">
        <f t="shared" si="28"/>
        <v>否</v>
      </c>
      <c r="G541" s="177" t="str">
        <f t="shared" si="29"/>
        <v>项</v>
      </c>
    </row>
    <row r="542" s="177" customFormat="1" ht="36" customHeight="1" spans="1:7">
      <c r="A542" s="454">
        <v>2070804</v>
      </c>
      <c r="B542" s="313" t="s">
        <v>493</v>
      </c>
      <c r="C542" s="455"/>
      <c r="D542" s="455"/>
      <c r="E542" s="316" t="str">
        <f t="shared" si="27"/>
        <v/>
      </c>
      <c r="F542" s="160" t="str">
        <f t="shared" si="28"/>
        <v>否</v>
      </c>
      <c r="G542" s="177" t="str">
        <f t="shared" si="29"/>
        <v>项</v>
      </c>
    </row>
    <row r="543" s="177" customFormat="1" ht="36" customHeight="1" spans="1:7">
      <c r="A543" s="454">
        <v>2070805</v>
      </c>
      <c r="B543" s="313" t="s">
        <v>494</v>
      </c>
      <c r="C543" s="455"/>
      <c r="D543" s="455"/>
      <c r="E543" s="316" t="str">
        <f t="shared" si="27"/>
        <v/>
      </c>
      <c r="F543" s="160" t="str">
        <f t="shared" si="28"/>
        <v>否</v>
      </c>
      <c r="G543" s="177" t="str">
        <f t="shared" si="29"/>
        <v>项</v>
      </c>
    </row>
    <row r="544" s="177" customFormat="1" ht="36" customHeight="1" spans="1:7">
      <c r="A544" s="454">
        <v>2070806</v>
      </c>
      <c r="B544" s="313" t="s">
        <v>495</v>
      </c>
      <c r="C544" s="455">
        <v>0</v>
      </c>
      <c r="D544" s="455">
        <v>0</v>
      </c>
      <c r="E544" s="316" t="str">
        <f t="shared" si="27"/>
        <v/>
      </c>
      <c r="F544" s="160" t="str">
        <f t="shared" si="28"/>
        <v>否</v>
      </c>
      <c r="G544" s="177" t="str">
        <f t="shared" si="29"/>
        <v>项</v>
      </c>
    </row>
    <row r="545" s="177" customFormat="1" ht="36" customHeight="1" spans="1:7">
      <c r="A545" s="481">
        <v>2070807</v>
      </c>
      <c r="B545" s="313" t="s">
        <v>496</v>
      </c>
      <c r="C545" s="455">
        <v>0</v>
      </c>
      <c r="D545" s="455">
        <v>0</v>
      </c>
      <c r="E545" s="316" t="str">
        <f t="shared" si="27"/>
        <v/>
      </c>
      <c r="F545" s="160" t="str">
        <f t="shared" si="28"/>
        <v>否</v>
      </c>
      <c r="G545" s="177" t="str">
        <f t="shared" si="29"/>
        <v>项</v>
      </c>
    </row>
    <row r="546" s="177" customFormat="1" ht="36" customHeight="1" spans="1:7">
      <c r="A546" s="481">
        <v>2070808</v>
      </c>
      <c r="B546" s="313" t="s">
        <v>497</v>
      </c>
      <c r="C546" s="455">
        <v>0</v>
      </c>
      <c r="D546" s="455">
        <v>0</v>
      </c>
      <c r="E546" s="316" t="str">
        <f t="shared" si="27"/>
        <v/>
      </c>
      <c r="F546" s="160" t="str">
        <f t="shared" si="28"/>
        <v>否</v>
      </c>
      <c r="G546" s="177" t="str">
        <f t="shared" si="29"/>
        <v>项</v>
      </c>
    </row>
    <row r="547" s="177" customFormat="1" ht="36" customHeight="1" spans="1:7">
      <c r="A547" s="454">
        <v>2070899</v>
      </c>
      <c r="B547" s="313" t="s">
        <v>498</v>
      </c>
      <c r="C547" s="455">
        <v>65</v>
      </c>
      <c r="D547" s="455">
        <v>17</v>
      </c>
      <c r="E547" s="316">
        <f t="shared" si="27"/>
        <v>-0.738</v>
      </c>
      <c r="F547" s="160" t="str">
        <f t="shared" si="28"/>
        <v>是</v>
      </c>
      <c r="G547" s="177" t="str">
        <f t="shared" si="29"/>
        <v>项</v>
      </c>
    </row>
    <row r="548" s="177" customFormat="1" ht="36" customHeight="1" spans="1:7">
      <c r="A548" s="453">
        <v>20799</v>
      </c>
      <c r="B548" s="309" t="s">
        <v>499</v>
      </c>
      <c r="C548" s="319">
        <f>SUM(C549:C551)</f>
        <v>147</v>
      </c>
      <c r="D548" s="319">
        <f>SUM(D549:D551)</f>
        <v>330</v>
      </c>
      <c r="E548" s="316">
        <f t="shared" si="27"/>
        <v>1.245</v>
      </c>
      <c r="F548" s="160" t="str">
        <f t="shared" si="28"/>
        <v>是</v>
      </c>
      <c r="G548" s="177" t="str">
        <f t="shared" si="29"/>
        <v>款</v>
      </c>
    </row>
    <row r="549" s="177" customFormat="1" ht="36" customHeight="1" spans="1:7">
      <c r="A549" s="454">
        <v>2079902</v>
      </c>
      <c r="B549" s="313" t="s">
        <v>500</v>
      </c>
      <c r="C549" s="455">
        <v>0</v>
      </c>
      <c r="D549" s="455">
        <v>0</v>
      </c>
      <c r="E549" s="316" t="str">
        <f t="shared" si="27"/>
        <v/>
      </c>
      <c r="F549" s="160" t="str">
        <f t="shared" si="28"/>
        <v>否</v>
      </c>
      <c r="G549" s="177" t="str">
        <f t="shared" si="29"/>
        <v>项</v>
      </c>
    </row>
    <row r="550" s="177" customFormat="1" ht="36" customHeight="1" spans="1:7">
      <c r="A550" s="454">
        <v>2079903</v>
      </c>
      <c r="B550" s="313" t="s">
        <v>501</v>
      </c>
      <c r="C550" s="455">
        <v>0</v>
      </c>
      <c r="D550" s="455">
        <v>0</v>
      </c>
      <c r="E550" s="316" t="str">
        <f t="shared" si="27"/>
        <v/>
      </c>
      <c r="F550" s="160" t="str">
        <f t="shared" si="28"/>
        <v>否</v>
      </c>
      <c r="G550" s="177" t="str">
        <f t="shared" si="29"/>
        <v>项</v>
      </c>
    </row>
    <row r="551" s="177" customFormat="1" ht="36" customHeight="1" spans="1:7">
      <c r="A551" s="454">
        <v>2079999</v>
      </c>
      <c r="B551" s="313" t="s">
        <v>502</v>
      </c>
      <c r="C551" s="455">
        <v>147</v>
      </c>
      <c r="D551" s="455">
        <v>330</v>
      </c>
      <c r="E551" s="316">
        <f t="shared" si="27"/>
        <v>1.245</v>
      </c>
      <c r="F551" s="160" t="str">
        <f t="shared" si="28"/>
        <v>是</v>
      </c>
      <c r="G551" s="177" t="str">
        <f t="shared" si="29"/>
        <v>项</v>
      </c>
    </row>
    <row r="552" s="177" customFormat="1" ht="36" customHeight="1" spans="1:7">
      <c r="A552" s="470" t="s">
        <v>503</v>
      </c>
      <c r="B552" s="471" t="s">
        <v>281</v>
      </c>
      <c r="C552" s="472"/>
      <c r="D552" s="472"/>
      <c r="E552" s="316" t="str">
        <f t="shared" si="27"/>
        <v/>
      </c>
      <c r="F552" s="160" t="str">
        <f t="shared" si="28"/>
        <v>否</v>
      </c>
      <c r="G552" s="177" t="str">
        <f t="shared" si="29"/>
        <v>项</v>
      </c>
    </row>
    <row r="553" s="177" customFormat="1" ht="36" customHeight="1" spans="1:7">
      <c r="A553" s="453">
        <v>208</v>
      </c>
      <c r="B553" s="309" t="s">
        <v>60</v>
      </c>
      <c r="C553" s="319">
        <f>SUM(C554,C573,C581,C583,C592,C596,C615,C622,C630,C639,C645,C648,C651,C654,C657,C660,C664,C669,C677,C680,C682,C683,C606)</f>
        <v>51937</v>
      </c>
      <c r="D553" s="319">
        <f>SUM(D554,D573,D581,D583,D592,D596,D615,D622,D630,D639,D645,D648,D651,D654,D657,D660,D664,D669,D677,D680,D682,D683,D606)</f>
        <v>49607</v>
      </c>
      <c r="E553" s="316">
        <f t="shared" si="27"/>
        <v>-0.045</v>
      </c>
      <c r="F553" s="160" t="str">
        <f t="shared" si="28"/>
        <v>是</v>
      </c>
      <c r="G553" s="177" t="str">
        <f t="shared" si="29"/>
        <v>类</v>
      </c>
    </row>
    <row r="554" s="177" customFormat="1" ht="36" customHeight="1" spans="1:7">
      <c r="A554" s="453">
        <v>20801</v>
      </c>
      <c r="B554" s="309" t="s">
        <v>504</v>
      </c>
      <c r="C554" s="319">
        <f>SUM(C555:C572)</f>
        <v>1916</v>
      </c>
      <c r="D554" s="319">
        <f>SUM(D555:D572)</f>
        <v>1912</v>
      </c>
      <c r="E554" s="316">
        <f t="shared" si="27"/>
        <v>-0.002</v>
      </c>
      <c r="F554" s="160" t="str">
        <f t="shared" si="28"/>
        <v>是</v>
      </c>
      <c r="G554" s="177" t="str">
        <f t="shared" si="29"/>
        <v>款</v>
      </c>
    </row>
    <row r="555" s="177" customFormat="1" ht="36" customHeight="1" spans="1:7">
      <c r="A555" s="454">
        <v>2080101</v>
      </c>
      <c r="B555" s="313" t="s">
        <v>137</v>
      </c>
      <c r="C555" s="455">
        <v>1723</v>
      </c>
      <c r="D555" s="455">
        <v>1657</v>
      </c>
      <c r="E555" s="316">
        <f t="shared" si="27"/>
        <v>-0.038</v>
      </c>
      <c r="F555" s="160" t="str">
        <f t="shared" si="28"/>
        <v>是</v>
      </c>
      <c r="G555" s="177" t="str">
        <f t="shared" si="29"/>
        <v>项</v>
      </c>
    </row>
    <row r="556" s="177" customFormat="1" ht="36" customHeight="1" spans="1:7">
      <c r="A556" s="454">
        <v>2080102</v>
      </c>
      <c r="B556" s="313" t="s">
        <v>138</v>
      </c>
      <c r="C556" s="455">
        <v>0</v>
      </c>
      <c r="D556" s="455">
        <v>0</v>
      </c>
      <c r="E556" s="316" t="str">
        <f t="shared" si="27"/>
        <v/>
      </c>
      <c r="F556" s="160" t="str">
        <f t="shared" si="28"/>
        <v>否</v>
      </c>
      <c r="G556" s="177" t="str">
        <f t="shared" si="29"/>
        <v>项</v>
      </c>
    </row>
    <row r="557" s="177" customFormat="1" ht="36" customHeight="1" spans="1:7">
      <c r="A557" s="454">
        <v>2080103</v>
      </c>
      <c r="B557" s="313" t="s">
        <v>139</v>
      </c>
      <c r="C557" s="455">
        <v>0</v>
      </c>
      <c r="D557" s="455">
        <v>0</v>
      </c>
      <c r="E557" s="316" t="str">
        <f t="shared" si="27"/>
        <v/>
      </c>
      <c r="F557" s="160" t="str">
        <f t="shared" si="28"/>
        <v>否</v>
      </c>
      <c r="G557" s="177" t="str">
        <f t="shared" si="29"/>
        <v>项</v>
      </c>
    </row>
    <row r="558" s="177" customFormat="1" ht="36" customHeight="1" spans="1:7">
      <c r="A558" s="454">
        <v>2080104</v>
      </c>
      <c r="B558" s="313" t="s">
        <v>505</v>
      </c>
      <c r="C558" s="455">
        <v>0</v>
      </c>
      <c r="D558" s="455">
        <v>0</v>
      </c>
      <c r="E558" s="316" t="str">
        <f t="shared" si="27"/>
        <v/>
      </c>
      <c r="F558" s="160" t="str">
        <f t="shared" si="28"/>
        <v>否</v>
      </c>
      <c r="G558" s="177" t="str">
        <f t="shared" si="29"/>
        <v>项</v>
      </c>
    </row>
    <row r="559" s="177" customFormat="1" ht="36" customHeight="1" spans="1:7">
      <c r="A559" s="454">
        <v>2080105</v>
      </c>
      <c r="B559" s="313" t="s">
        <v>506</v>
      </c>
      <c r="C559" s="455">
        <v>0</v>
      </c>
      <c r="D559" s="455">
        <v>0</v>
      </c>
      <c r="E559" s="316" t="str">
        <f t="shared" si="27"/>
        <v/>
      </c>
      <c r="F559" s="160" t="str">
        <f t="shared" si="28"/>
        <v>否</v>
      </c>
      <c r="G559" s="177" t="str">
        <f t="shared" si="29"/>
        <v>项</v>
      </c>
    </row>
    <row r="560" s="177" customFormat="1" ht="36" customHeight="1" spans="1:7">
      <c r="A560" s="454">
        <v>2080106</v>
      </c>
      <c r="B560" s="313" t="s">
        <v>507</v>
      </c>
      <c r="C560" s="455">
        <v>0</v>
      </c>
      <c r="D560" s="455">
        <v>0</v>
      </c>
      <c r="E560" s="316" t="str">
        <f t="shared" si="27"/>
        <v/>
      </c>
      <c r="F560" s="160" t="str">
        <f t="shared" si="28"/>
        <v>否</v>
      </c>
      <c r="G560" s="177" t="str">
        <f t="shared" si="29"/>
        <v>项</v>
      </c>
    </row>
    <row r="561" s="177" customFormat="1" ht="36" customHeight="1" spans="1:7">
      <c r="A561" s="454">
        <v>2080107</v>
      </c>
      <c r="B561" s="313" t="s">
        <v>508</v>
      </c>
      <c r="C561" s="455">
        <v>0</v>
      </c>
      <c r="D561" s="455">
        <v>0</v>
      </c>
      <c r="E561" s="316" t="str">
        <f t="shared" si="27"/>
        <v/>
      </c>
      <c r="F561" s="160" t="str">
        <f t="shared" si="28"/>
        <v>否</v>
      </c>
      <c r="G561" s="177" t="str">
        <f t="shared" si="29"/>
        <v>项</v>
      </c>
    </row>
    <row r="562" s="177" customFormat="1" ht="36" customHeight="1" spans="1:7">
      <c r="A562" s="454">
        <v>2080108</v>
      </c>
      <c r="B562" s="313" t="s">
        <v>178</v>
      </c>
      <c r="C562" s="455">
        <v>0</v>
      </c>
      <c r="D562" s="455">
        <v>0</v>
      </c>
      <c r="E562" s="316" t="str">
        <f t="shared" si="27"/>
        <v/>
      </c>
      <c r="F562" s="160" t="str">
        <f t="shared" si="28"/>
        <v>否</v>
      </c>
      <c r="G562" s="177" t="str">
        <f t="shared" si="29"/>
        <v>项</v>
      </c>
    </row>
    <row r="563" s="177" customFormat="1" ht="36" customHeight="1" spans="1:7">
      <c r="A563" s="454">
        <v>2080109</v>
      </c>
      <c r="B563" s="313" t="s">
        <v>509</v>
      </c>
      <c r="C563" s="455">
        <v>0</v>
      </c>
      <c r="D563" s="455">
        <v>0</v>
      </c>
      <c r="E563" s="316" t="str">
        <f t="shared" si="27"/>
        <v/>
      </c>
      <c r="F563" s="160" t="str">
        <f t="shared" si="28"/>
        <v>否</v>
      </c>
      <c r="G563" s="177" t="str">
        <f t="shared" si="29"/>
        <v>项</v>
      </c>
    </row>
    <row r="564" s="177" customFormat="1" ht="36" customHeight="1" spans="1:7">
      <c r="A564" s="454">
        <v>2080110</v>
      </c>
      <c r="B564" s="313" t="s">
        <v>510</v>
      </c>
      <c r="C564" s="455">
        <v>0</v>
      </c>
      <c r="D564" s="455">
        <v>0</v>
      </c>
      <c r="E564" s="316" t="str">
        <f t="shared" si="27"/>
        <v/>
      </c>
      <c r="F564" s="160" t="str">
        <f t="shared" si="28"/>
        <v>否</v>
      </c>
      <c r="G564" s="177" t="str">
        <f t="shared" si="29"/>
        <v>项</v>
      </c>
    </row>
    <row r="565" s="177" customFormat="1" ht="36" customHeight="1" spans="1:7">
      <c r="A565" s="454">
        <v>2080111</v>
      </c>
      <c r="B565" s="313" t="s">
        <v>511</v>
      </c>
      <c r="C565" s="455">
        <v>0</v>
      </c>
      <c r="D565" s="455">
        <v>0</v>
      </c>
      <c r="E565" s="316" t="str">
        <f t="shared" si="27"/>
        <v/>
      </c>
      <c r="F565" s="160" t="str">
        <f t="shared" si="28"/>
        <v>否</v>
      </c>
      <c r="G565" s="177" t="str">
        <f t="shared" si="29"/>
        <v>项</v>
      </c>
    </row>
    <row r="566" s="177" customFormat="1" ht="36" customHeight="1" spans="1:7">
      <c r="A566" s="454">
        <v>2080112</v>
      </c>
      <c r="B566" s="313" t="s">
        <v>512</v>
      </c>
      <c r="C566" s="455">
        <v>0</v>
      </c>
      <c r="D566" s="455">
        <v>0</v>
      </c>
      <c r="E566" s="316" t="str">
        <f t="shared" si="27"/>
        <v/>
      </c>
      <c r="F566" s="160" t="str">
        <f t="shared" si="28"/>
        <v>否</v>
      </c>
      <c r="G566" s="177" t="str">
        <f t="shared" si="29"/>
        <v>项</v>
      </c>
    </row>
    <row r="567" s="177" customFormat="1" ht="36" customHeight="1" spans="1:7">
      <c r="A567" s="461">
        <v>2080113</v>
      </c>
      <c r="B567" s="478" t="s">
        <v>202</v>
      </c>
      <c r="C567" s="455">
        <v>0</v>
      </c>
      <c r="D567" s="455">
        <v>0</v>
      </c>
      <c r="E567" s="316" t="str">
        <f t="shared" si="27"/>
        <v/>
      </c>
      <c r="F567" s="160" t="str">
        <f t="shared" si="28"/>
        <v>否</v>
      </c>
      <c r="G567" s="177" t="str">
        <f t="shared" si="29"/>
        <v>项</v>
      </c>
    </row>
    <row r="568" s="177" customFormat="1" ht="36" customHeight="1" spans="1:7">
      <c r="A568" s="461">
        <v>2080114</v>
      </c>
      <c r="B568" s="478" t="s">
        <v>203</v>
      </c>
      <c r="C568" s="455">
        <v>0</v>
      </c>
      <c r="D568" s="455">
        <v>0</v>
      </c>
      <c r="E568" s="316" t="str">
        <f t="shared" si="27"/>
        <v/>
      </c>
      <c r="F568" s="160" t="str">
        <f t="shared" si="28"/>
        <v>否</v>
      </c>
      <c r="G568" s="177" t="str">
        <f t="shared" si="29"/>
        <v>项</v>
      </c>
    </row>
    <row r="569" s="177" customFormat="1" ht="36" customHeight="1" spans="1:7">
      <c r="A569" s="461">
        <v>2080115</v>
      </c>
      <c r="B569" s="478" t="s">
        <v>204</v>
      </c>
      <c r="C569" s="455">
        <v>0</v>
      </c>
      <c r="D569" s="455">
        <v>0</v>
      </c>
      <c r="E569" s="316" t="str">
        <f t="shared" si="27"/>
        <v/>
      </c>
      <c r="F569" s="160" t="str">
        <f t="shared" si="28"/>
        <v>否</v>
      </c>
      <c r="G569" s="177" t="str">
        <f t="shared" si="29"/>
        <v>项</v>
      </c>
    </row>
    <row r="570" s="177" customFormat="1" ht="36" customHeight="1" spans="1:7">
      <c r="A570" s="461">
        <v>2080116</v>
      </c>
      <c r="B570" s="478" t="s">
        <v>205</v>
      </c>
      <c r="C570" s="455">
        <v>0</v>
      </c>
      <c r="D570" s="455">
        <v>0</v>
      </c>
      <c r="E570" s="316" t="str">
        <f t="shared" si="27"/>
        <v/>
      </c>
      <c r="F570" s="160" t="str">
        <f t="shared" si="28"/>
        <v>否</v>
      </c>
      <c r="G570" s="177" t="str">
        <f t="shared" si="29"/>
        <v>项</v>
      </c>
    </row>
    <row r="571" s="177" customFormat="1" ht="36" customHeight="1" spans="1:7">
      <c r="A571" s="461">
        <v>2080150</v>
      </c>
      <c r="B571" s="478" t="s">
        <v>146</v>
      </c>
      <c r="C571" s="455">
        <v>0</v>
      </c>
      <c r="D571" s="455">
        <v>73</v>
      </c>
      <c r="E571" s="316" t="str">
        <f t="shared" si="27"/>
        <v/>
      </c>
      <c r="F571" s="160" t="str">
        <f t="shared" si="28"/>
        <v>是</v>
      </c>
      <c r="G571" s="177" t="str">
        <f t="shared" si="29"/>
        <v>项</v>
      </c>
    </row>
    <row r="572" s="177" customFormat="1" ht="36" customHeight="1" spans="1:7">
      <c r="A572" s="454">
        <v>2080199</v>
      </c>
      <c r="B572" s="313" t="s">
        <v>513</v>
      </c>
      <c r="C572" s="455">
        <v>193</v>
      </c>
      <c r="D572" s="455">
        <v>182</v>
      </c>
      <c r="E572" s="316">
        <f t="shared" si="27"/>
        <v>-0.057</v>
      </c>
      <c r="F572" s="160" t="str">
        <f t="shared" si="28"/>
        <v>是</v>
      </c>
      <c r="G572" s="177" t="str">
        <f t="shared" si="29"/>
        <v>项</v>
      </c>
    </row>
    <row r="573" s="177" customFormat="1" ht="36" customHeight="1" spans="1:7">
      <c r="A573" s="453">
        <v>20802</v>
      </c>
      <c r="B573" s="309" t="s">
        <v>514</v>
      </c>
      <c r="C573" s="319">
        <f>SUM(C574:C580)</f>
        <v>804</v>
      </c>
      <c r="D573" s="319">
        <f>SUM(D574:D580)</f>
        <v>825</v>
      </c>
      <c r="E573" s="316">
        <f t="shared" si="27"/>
        <v>0.026</v>
      </c>
      <c r="F573" s="160" t="str">
        <f t="shared" si="28"/>
        <v>是</v>
      </c>
      <c r="G573" s="177" t="str">
        <f t="shared" si="29"/>
        <v>款</v>
      </c>
    </row>
    <row r="574" s="177" customFormat="1" ht="36" customHeight="1" spans="1:7">
      <c r="A574" s="454">
        <v>2080201</v>
      </c>
      <c r="B574" s="313" t="s">
        <v>137</v>
      </c>
      <c r="C574" s="455">
        <v>571</v>
      </c>
      <c r="D574" s="455">
        <v>579</v>
      </c>
      <c r="E574" s="316">
        <f t="shared" si="27"/>
        <v>0.014</v>
      </c>
      <c r="F574" s="160" t="str">
        <f t="shared" si="28"/>
        <v>是</v>
      </c>
      <c r="G574" s="177" t="str">
        <f t="shared" si="29"/>
        <v>项</v>
      </c>
    </row>
    <row r="575" s="177" customFormat="1" ht="36" customHeight="1" spans="1:7">
      <c r="A575" s="454">
        <v>2080202</v>
      </c>
      <c r="B575" s="313" t="s">
        <v>138</v>
      </c>
      <c r="C575" s="455">
        <v>0</v>
      </c>
      <c r="D575" s="455">
        <v>0</v>
      </c>
      <c r="E575" s="316" t="str">
        <f t="shared" si="27"/>
        <v/>
      </c>
      <c r="F575" s="160" t="str">
        <f t="shared" si="28"/>
        <v>否</v>
      </c>
      <c r="G575" s="177" t="str">
        <f t="shared" si="29"/>
        <v>项</v>
      </c>
    </row>
    <row r="576" s="177" customFormat="1" ht="36" customHeight="1" spans="1:7">
      <c r="A576" s="454">
        <v>2080203</v>
      </c>
      <c r="B576" s="313" t="s">
        <v>139</v>
      </c>
      <c r="C576" s="455">
        <v>0</v>
      </c>
      <c r="D576" s="455">
        <v>0</v>
      </c>
      <c r="E576" s="316" t="str">
        <f t="shared" si="27"/>
        <v/>
      </c>
      <c r="F576" s="160" t="str">
        <f t="shared" si="28"/>
        <v>否</v>
      </c>
      <c r="G576" s="177" t="str">
        <f t="shared" si="29"/>
        <v>项</v>
      </c>
    </row>
    <row r="577" s="177" customFormat="1" ht="36" customHeight="1" spans="1:7">
      <c r="A577" s="454">
        <v>2080206</v>
      </c>
      <c r="B577" s="313" t="s">
        <v>515</v>
      </c>
      <c r="C577" s="455">
        <v>2</v>
      </c>
      <c r="D577" s="455">
        <v>0</v>
      </c>
      <c r="E577" s="316">
        <f t="shared" si="27"/>
        <v>-1</v>
      </c>
      <c r="F577" s="160" t="str">
        <f t="shared" si="28"/>
        <v>是</v>
      </c>
      <c r="G577" s="177" t="str">
        <f t="shared" si="29"/>
        <v>项</v>
      </c>
    </row>
    <row r="578" s="177" customFormat="1" ht="36" customHeight="1" spans="1:7">
      <c r="A578" s="454">
        <v>2080207</v>
      </c>
      <c r="B578" s="313" t="s">
        <v>516</v>
      </c>
      <c r="C578" s="455">
        <v>0</v>
      </c>
      <c r="D578" s="455">
        <v>0</v>
      </c>
      <c r="E578" s="316" t="str">
        <f t="shared" si="27"/>
        <v/>
      </c>
      <c r="F578" s="160" t="str">
        <f t="shared" si="28"/>
        <v>否</v>
      </c>
      <c r="G578" s="177" t="str">
        <f t="shared" si="29"/>
        <v>项</v>
      </c>
    </row>
    <row r="579" s="177" customFormat="1" ht="36" customHeight="1" spans="1:7">
      <c r="A579" s="454">
        <v>2080208</v>
      </c>
      <c r="B579" s="313" t="s">
        <v>517</v>
      </c>
      <c r="C579" s="455">
        <v>0</v>
      </c>
      <c r="D579" s="455">
        <v>0</v>
      </c>
      <c r="E579" s="316" t="str">
        <f t="shared" si="27"/>
        <v/>
      </c>
      <c r="F579" s="160" t="str">
        <f t="shared" si="28"/>
        <v>否</v>
      </c>
      <c r="G579" s="177" t="str">
        <f t="shared" si="29"/>
        <v>项</v>
      </c>
    </row>
    <row r="580" s="177" customFormat="1" ht="36" customHeight="1" spans="1:7">
      <c r="A580" s="454">
        <v>2080299</v>
      </c>
      <c r="B580" s="313" t="s">
        <v>518</v>
      </c>
      <c r="C580" s="455">
        <v>231</v>
      </c>
      <c r="D580" s="455">
        <v>246</v>
      </c>
      <c r="E580" s="316">
        <f t="shared" si="27"/>
        <v>0.065</v>
      </c>
      <c r="F580" s="160" t="str">
        <f t="shared" si="28"/>
        <v>是</v>
      </c>
      <c r="G580" s="177" t="str">
        <f t="shared" si="29"/>
        <v>项</v>
      </c>
    </row>
    <row r="581" s="177" customFormat="1" ht="36" customHeight="1" spans="1:7">
      <c r="A581" s="453">
        <v>20804</v>
      </c>
      <c r="B581" s="309" t="s">
        <v>519</v>
      </c>
      <c r="C581" s="319">
        <f>SUM(C582)</f>
        <v>0</v>
      </c>
      <c r="D581" s="319">
        <f>SUM(D582)</f>
        <v>0</v>
      </c>
      <c r="E581" s="316" t="str">
        <f t="shared" si="27"/>
        <v/>
      </c>
      <c r="F581" s="160" t="str">
        <f t="shared" si="28"/>
        <v>否</v>
      </c>
      <c r="G581" s="177" t="str">
        <f t="shared" si="29"/>
        <v>款</v>
      </c>
    </row>
    <row r="582" s="177" customFormat="1" ht="36" customHeight="1" spans="1:7">
      <c r="A582" s="454">
        <v>2080402</v>
      </c>
      <c r="B582" s="313" t="s">
        <v>520</v>
      </c>
      <c r="C582" s="455">
        <v>0</v>
      </c>
      <c r="D582" s="455">
        <v>0</v>
      </c>
      <c r="E582" s="316" t="str">
        <f t="shared" si="27"/>
        <v/>
      </c>
      <c r="F582" s="160" t="str">
        <f t="shared" si="28"/>
        <v>否</v>
      </c>
      <c r="G582" s="177" t="str">
        <f t="shared" si="29"/>
        <v>项</v>
      </c>
    </row>
    <row r="583" s="177" customFormat="1" ht="36" customHeight="1" spans="1:7">
      <c r="A583" s="453">
        <v>20805</v>
      </c>
      <c r="B583" s="309" t="s">
        <v>521</v>
      </c>
      <c r="C583" s="319">
        <f>SUM(C584:C591)</f>
        <v>26781</v>
      </c>
      <c r="D583" s="319">
        <f>SUM(D584:D591)</f>
        <v>26652</v>
      </c>
      <c r="E583" s="316">
        <f t="shared" si="27"/>
        <v>-0.005</v>
      </c>
      <c r="F583" s="160" t="str">
        <f t="shared" si="28"/>
        <v>是</v>
      </c>
      <c r="G583" s="177" t="str">
        <f t="shared" si="29"/>
        <v>款</v>
      </c>
    </row>
    <row r="584" s="177" customFormat="1" ht="36" customHeight="1" spans="1:7">
      <c r="A584" s="454">
        <v>2080501</v>
      </c>
      <c r="B584" s="313" t="s">
        <v>522</v>
      </c>
      <c r="C584" s="455">
        <v>2138</v>
      </c>
      <c r="D584" s="455">
        <v>1991</v>
      </c>
      <c r="E584" s="316">
        <f t="shared" si="27"/>
        <v>-0.069</v>
      </c>
      <c r="F584" s="160" t="str">
        <f t="shared" si="28"/>
        <v>是</v>
      </c>
      <c r="G584" s="177" t="str">
        <f t="shared" si="29"/>
        <v>项</v>
      </c>
    </row>
    <row r="585" s="177" customFormat="1" ht="36" customHeight="1" spans="1:7">
      <c r="A585" s="454">
        <v>2080502</v>
      </c>
      <c r="B585" s="313" t="s">
        <v>523</v>
      </c>
      <c r="C585" s="455">
        <v>5302</v>
      </c>
      <c r="D585" s="455">
        <v>5311</v>
      </c>
      <c r="E585" s="316">
        <f t="shared" si="27"/>
        <v>0.002</v>
      </c>
      <c r="F585" s="160" t="str">
        <f t="shared" si="28"/>
        <v>是</v>
      </c>
      <c r="G585" s="177" t="str">
        <f t="shared" si="29"/>
        <v>项</v>
      </c>
    </row>
    <row r="586" s="177" customFormat="1" ht="36" customHeight="1" spans="1:7">
      <c r="A586" s="454">
        <v>2080503</v>
      </c>
      <c r="B586" s="313" t="s">
        <v>524</v>
      </c>
      <c r="C586" s="455">
        <v>0</v>
      </c>
      <c r="D586" s="455">
        <v>0</v>
      </c>
      <c r="E586" s="316" t="str">
        <f t="shared" si="27"/>
        <v/>
      </c>
      <c r="F586" s="160" t="str">
        <f t="shared" si="28"/>
        <v>否</v>
      </c>
      <c r="G586" s="177" t="str">
        <f t="shared" si="29"/>
        <v>项</v>
      </c>
    </row>
    <row r="587" s="177" customFormat="1" ht="36" customHeight="1" spans="1:7">
      <c r="A587" s="454">
        <v>2080505</v>
      </c>
      <c r="B587" s="313" t="s">
        <v>525</v>
      </c>
      <c r="C587" s="455">
        <v>13910</v>
      </c>
      <c r="D587" s="455">
        <v>13967</v>
      </c>
      <c r="E587" s="316">
        <f t="shared" ref="E587:E613" si="30">IF(C587&gt;0,D587/C587-1,IF(C587&lt;0,-(D587/C587-1),""))</f>
        <v>0.004</v>
      </c>
      <c r="F587" s="160" t="str">
        <f t="shared" si="28"/>
        <v>是</v>
      </c>
      <c r="G587" s="177" t="str">
        <f t="shared" si="29"/>
        <v>项</v>
      </c>
    </row>
    <row r="588" s="177" customFormat="1" ht="36" customHeight="1" spans="1:7">
      <c r="A588" s="454">
        <v>2080506</v>
      </c>
      <c r="B588" s="313" t="s">
        <v>526</v>
      </c>
      <c r="C588" s="455">
        <v>3603</v>
      </c>
      <c r="D588" s="455">
        <v>3383</v>
      </c>
      <c r="E588" s="316">
        <f t="shared" si="30"/>
        <v>-0.061</v>
      </c>
      <c r="F588" s="160" t="str">
        <f t="shared" si="28"/>
        <v>是</v>
      </c>
      <c r="G588" s="177" t="str">
        <f t="shared" si="29"/>
        <v>项</v>
      </c>
    </row>
    <row r="589" s="177" customFormat="1" ht="36" customHeight="1" spans="1:7">
      <c r="A589" s="454">
        <v>2080507</v>
      </c>
      <c r="B589" s="313" t="s">
        <v>527</v>
      </c>
      <c r="C589" s="455">
        <v>1828</v>
      </c>
      <c r="D589" s="455">
        <v>2000</v>
      </c>
      <c r="E589" s="316">
        <f t="shared" si="30"/>
        <v>0.094</v>
      </c>
      <c r="F589" s="160" t="str">
        <f t="shared" si="28"/>
        <v>是</v>
      </c>
      <c r="G589" s="177" t="str">
        <f t="shared" si="29"/>
        <v>项</v>
      </c>
    </row>
    <row r="590" s="177" customFormat="1" ht="36" customHeight="1" spans="1:7">
      <c r="A590" s="461">
        <v>2080508</v>
      </c>
      <c r="B590" s="478" t="s">
        <v>528</v>
      </c>
      <c r="C590" s="455">
        <v>0</v>
      </c>
      <c r="D590" s="455">
        <v>0</v>
      </c>
      <c r="E590" s="316" t="str">
        <f t="shared" si="30"/>
        <v/>
      </c>
      <c r="F590" s="160" t="str">
        <f t="shared" si="28"/>
        <v>否</v>
      </c>
      <c r="G590" s="177" t="str">
        <f t="shared" si="29"/>
        <v>项</v>
      </c>
    </row>
    <row r="591" s="177" customFormat="1" ht="36" customHeight="1" spans="1:7">
      <c r="A591" s="454">
        <v>2080599</v>
      </c>
      <c r="B591" s="313" t="s">
        <v>529</v>
      </c>
      <c r="C591" s="455">
        <v>0</v>
      </c>
      <c r="D591" s="455">
        <v>0</v>
      </c>
      <c r="E591" s="316" t="str">
        <f t="shared" si="30"/>
        <v/>
      </c>
      <c r="F591" s="160" t="str">
        <f t="shared" si="28"/>
        <v>否</v>
      </c>
      <c r="G591" s="177" t="str">
        <f t="shared" si="29"/>
        <v>项</v>
      </c>
    </row>
    <row r="592" s="177" customFormat="1" ht="36" customHeight="1" spans="1:7">
      <c r="A592" s="453">
        <v>20806</v>
      </c>
      <c r="B592" s="309" t="s">
        <v>530</v>
      </c>
      <c r="C592" s="319">
        <f>SUM(C593:C595)</f>
        <v>0</v>
      </c>
      <c r="D592" s="319">
        <f>SUM(D593:D595)</f>
        <v>0</v>
      </c>
      <c r="E592" s="316" t="str">
        <f t="shared" si="30"/>
        <v/>
      </c>
      <c r="F592" s="160" t="str">
        <f t="shared" si="28"/>
        <v>否</v>
      </c>
      <c r="G592" s="177" t="str">
        <f t="shared" si="29"/>
        <v>款</v>
      </c>
    </row>
    <row r="593" s="177" customFormat="1" ht="36" customHeight="1" spans="1:7">
      <c r="A593" s="454">
        <v>2080601</v>
      </c>
      <c r="B593" s="313" t="s">
        <v>531</v>
      </c>
      <c r="C593" s="455">
        <v>0</v>
      </c>
      <c r="D593" s="455">
        <v>0</v>
      </c>
      <c r="E593" s="316" t="str">
        <f t="shared" si="30"/>
        <v/>
      </c>
      <c r="F593" s="160" t="str">
        <f t="shared" ref="F593:F612" si="31">IF(LEN(A593)=3,"是",IF(B593&lt;&gt;"",IF(SUM(C593:D593)&lt;&gt;0,"是","否"),"是"))</f>
        <v>否</v>
      </c>
      <c r="G593" s="177" t="str">
        <f t="shared" ref="G593:G612" si="32">IF(LEN(A593)=3,"类",IF(LEN(A593)=5,"款","项"))</f>
        <v>项</v>
      </c>
    </row>
    <row r="594" s="177" customFormat="1" ht="36" customHeight="1" spans="1:7">
      <c r="A594" s="454">
        <v>2080602</v>
      </c>
      <c r="B594" s="313" t="s">
        <v>532</v>
      </c>
      <c r="C594" s="455">
        <v>0</v>
      </c>
      <c r="D594" s="455">
        <v>0</v>
      </c>
      <c r="E594" s="316" t="str">
        <f t="shared" si="30"/>
        <v/>
      </c>
      <c r="F594" s="160" t="str">
        <f t="shared" si="31"/>
        <v>否</v>
      </c>
      <c r="G594" s="177" t="str">
        <f t="shared" si="32"/>
        <v>项</v>
      </c>
    </row>
    <row r="595" s="177" customFormat="1" ht="36" customHeight="1" spans="1:7">
      <c r="A595" s="454">
        <v>2080699</v>
      </c>
      <c r="B595" s="313" t="s">
        <v>533</v>
      </c>
      <c r="C595" s="455">
        <v>0</v>
      </c>
      <c r="D595" s="455">
        <v>0</v>
      </c>
      <c r="E595" s="316" t="str">
        <f t="shared" si="30"/>
        <v/>
      </c>
      <c r="F595" s="160" t="str">
        <f t="shared" si="31"/>
        <v>否</v>
      </c>
      <c r="G595" s="177" t="str">
        <f t="shared" si="32"/>
        <v>项</v>
      </c>
    </row>
    <row r="596" s="437" customFormat="1" ht="36" customHeight="1" spans="1:7">
      <c r="A596" s="482">
        <v>20807</v>
      </c>
      <c r="B596" s="483" t="s">
        <v>534</v>
      </c>
      <c r="C596" s="484">
        <f>SUM(C597:C605)</f>
        <v>2276</v>
      </c>
      <c r="D596" s="484">
        <f>SUM(D597:D605)</f>
        <v>1040</v>
      </c>
      <c r="E596" s="459">
        <f t="shared" si="30"/>
        <v>-0.543</v>
      </c>
      <c r="F596" s="485" t="str">
        <f t="shared" si="31"/>
        <v>是</v>
      </c>
      <c r="G596" s="486" t="str">
        <f t="shared" si="32"/>
        <v>款</v>
      </c>
    </row>
    <row r="597" s="177" customFormat="1" ht="36" customHeight="1" spans="1:7">
      <c r="A597" s="454">
        <v>2080701</v>
      </c>
      <c r="B597" s="313" t="s">
        <v>535</v>
      </c>
      <c r="C597" s="455">
        <v>0</v>
      </c>
      <c r="D597" s="455">
        <v>92</v>
      </c>
      <c r="E597" s="316" t="str">
        <f t="shared" si="30"/>
        <v/>
      </c>
      <c r="F597" s="160" t="str">
        <f t="shared" si="31"/>
        <v>是</v>
      </c>
      <c r="G597" s="177" t="str">
        <f t="shared" si="32"/>
        <v>项</v>
      </c>
    </row>
    <row r="598" s="177" customFormat="1" ht="36" customHeight="1" spans="1:7">
      <c r="A598" s="454">
        <v>2080702</v>
      </c>
      <c r="B598" s="313" t="s">
        <v>536</v>
      </c>
      <c r="C598" s="455">
        <v>462</v>
      </c>
      <c r="D598" s="455">
        <v>49</v>
      </c>
      <c r="E598" s="316">
        <f t="shared" si="30"/>
        <v>-0.894</v>
      </c>
      <c r="F598" s="160" t="str">
        <f t="shared" si="31"/>
        <v>是</v>
      </c>
      <c r="G598" s="177" t="str">
        <f t="shared" si="32"/>
        <v>项</v>
      </c>
    </row>
    <row r="599" s="177" customFormat="1" ht="36" customHeight="1" spans="1:7">
      <c r="A599" s="454">
        <v>2080704</v>
      </c>
      <c r="B599" s="313" t="s">
        <v>537</v>
      </c>
      <c r="C599" s="455">
        <v>624</v>
      </c>
      <c r="D599" s="455">
        <v>102</v>
      </c>
      <c r="E599" s="316">
        <f t="shared" si="30"/>
        <v>-0.837</v>
      </c>
      <c r="F599" s="160" t="str">
        <f t="shared" si="31"/>
        <v>是</v>
      </c>
      <c r="G599" s="177" t="str">
        <f t="shared" si="32"/>
        <v>项</v>
      </c>
    </row>
    <row r="600" s="177" customFormat="1" ht="36" customHeight="1" spans="1:7">
      <c r="A600" s="454">
        <v>2080705</v>
      </c>
      <c r="B600" s="313" t="s">
        <v>538</v>
      </c>
      <c r="C600" s="455">
        <v>718</v>
      </c>
      <c r="D600" s="455">
        <v>700</v>
      </c>
      <c r="E600" s="316">
        <f t="shared" si="30"/>
        <v>-0.025</v>
      </c>
      <c r="F600" s="160" t="str">
        <f t="shared" si="31"/>
        <v>是</v>
      </c>
      <c r="G600" s="177" t="str">
        <f t="shared" si="32"/>
        <v>项</v>
      </c>
    </row>
    <row r="601" s="177" customFormat="1" ht="36" customHeight="1" spans="1:7">
      <c r="A601" s="454">
        <v>2080709</v>
      </c>
      <c r="B601" s="313" t="s">
        <v>539</v>
      </c>
      <c r="C601" s="455">
        <v>0</v>
      </c>
      <c r="D601" s="455">
        <v>0</v>
      </c>
      <c r="E601" s="316" t="str">
        <f t="shared" si="30"/>
        <v/>
      </c>
      <c r="F601" s="160" t="str">
        <f t="shared" si="31"/>
        <v>否</v>
      </c>
      <c r="G601" s="177" t="str">
        <f t="shared" si="32"/>
        <v>项</v>
      </c>
    </row>
    <row r="602" s="177" customFormat="1" ht="36" customHeight="1" spans="1:7">
      <c r="A602" s="454">
        <v>2080711</v>
      </c>
      <c r="B602" s="313" t="s">
        <v>540</v>
      </c>
      <c r="C602" s="455">
        <v>309</v>
      </c>
      <c r="D602" s="455">
        <v>19</v>
      </c>
      <c r="E602" s="316">
        <f t="shared" si="30"/>
        <v>-0.939</v>
      </c>
      <c r="F602" s="160" t="str">
        <f t="shared" si="31"/>
        <v>是</v>
      </c>
      <c r="G602" s="177" t="str">
        <f t="shared" si="32"/>
        <v>项</v>
      </c>
    </row>
    <row r="603" s="177" customFormat="1" ht="36" customHeight="1" spans="1:7">
      <c r="A603" s="454">
        <v>2080712</v>
      </c>
      <c r="B603" s="313" t="s">
        <v>541</v>
      </c>
      <c r="C603" s="455">
        <v>10</v>
      </c>
      <c r="D603" s="455">
        <v>20</v>
      </c>
      <c r="E603" s="316">
        <f t="shared" si="30"/>
        <v>1</v>
      </c>
      <c r="F603" s="160" t="str">
        <f t="shared" si="31"/>
        <v>是</v>
      </c>
      <c r="G603" s="177" t="str">
        <f t="shared" si="32"/>
        <v>项</v>
      </c>
    </row>
    <row r="604" s="177" customFormat="1" ht="36" customHeight="1" spans="1:7">
      <c r="A604" s="454">
        <v>2080713</v>
      </c>
      <c r="B604" s="313" t="s">
        <v>542</v>
      </c>
      <c r="C604" s="455">
        <v>42</v>
      </c>
      <c r="D604" s="455">
        <v>0</v>
      </c>
      <c r="E604" s="316">
        <f t="shared" si="30"/>
        <v>-1</v>
      </c>
      <c r="F604" s="160" t="str">
        <f t="shared" si="31"/>
        <v>是</v>
      </c>
      <c r="G604" s="177" t="str">
        <f t="shared" si="32"/>
        <v>项</v>
      </c>
    </row>
    <row r="605" s="177" customFormat="1" ht="36" customHeight="1" spans="1:7">
      <c r="A605" s="454">
        <v>2080799</v>
      </c>
      <c r="B605" s="313" t="s">
        <v>543</v>
      </c>
      <c r="C605" s="455">
        <v>111</v>
      </c>
      <c r="D605" s="455">
        <v>58</v>
      </c>
      <c r="E605" s="316">
        <f t="shared" si="30"/>
        <v>-0.477</v>
      </c>
      <c r="F605" s="160" t="str">
        <f t="shared" si="31"/>
        <v>是</v>
      </c>
      <c r="G605" s="177" t="str">
        <f t="shared" si="32"/>
        <v>项</v>
      </c>
    </row>
    <row r="606" s="437" customFormat="1" ht="36" customHeight="1" spans="1:7">
      <c r="A606" s="482">
        <v>20808</v>
      </c>
      <c r="B606" s="483" t="s">
        <v>544</v>
      </c>
      <c r="C606" s="484">
        <f>SUM(C607:C614)</f>
        <v>3051</v>
      </c>
      <c r="D606" s="484">
        <f>SUM(D607:D614)</f>
        <v>2359</v>
      </c>
      <c r="E606" s="459">
        <f t="shared" si="30"/>
        <v>-0.227</v>
      </c>
      <c r="F606" s="485" t="str">
        <f t="shared" si="31"/>
        <v>是</v>
      </c>
      <c r="G606" s="486" t="str">
        <f t="shared" si="32"/>
        <v>款</v>
      </c>
    </row>
    <row r="607" s="177" customFormat="1" ht="36" customHeight="1" spans="1:7">
      <c r="A607" s="454">
        <v>2080801</v>
      </c>
      <c r="B607" s="313" t="s">
        <v>545</v>
      </c>
      <c r="C607" s="455">
        <v>519</v>
      </c>
      <c r="D607" s="455">
        <v>780</v>
      </c>
      <c r="E607" s="316">
        <f t="shared" si="30"/>
        <v>0.503</v>
      </c>
      <c r="F607" s="160" t="str">
        <f t="shared" si="31"/>
        <v>是</v>
      </c>
      <c r="G607" s="177" t="str">
        <f t="shared" si="32"/>
        <v>项</v>
      </c>
    </row>
    <row r="608" s="177" customFormat="1" ht="36" customHeight="1" spans="1:7">
      <c r="A608" s="454">
        <v>2080802</v>
      </c>
      <c r="B608" s="313" t="s">
        <v>546</v>
      </c>
      <c r="C608" s="455">
        <v>448</v>
      </c>
      <c r="D608" s="455">
        <v>491</v>
      </c>
      <c r="E608" s="316">
        <f t="shared" si="30"/>
        <v>0.096</v>
      </c>
      <c r="F608" s="160" t="str">
        <f t="shared" si="31"/>
        <v>是</v>
      </c>
      <c r="G608" s="177" t="str">
        <f t="shared" si="32"/>
        <v>项</v>
      </c>
    </row>
    <row r="609" s="177" customFormat="1" ht="36" customHeight="1" spans="1:7">
      <c r="A609" s="454">
        <v>2080803</v>
      </c>
      <c r="B609" s="313" t="s">
        <v>547</v>
      </c>
      <c r="C609" s="455">
        <v>814</v>
      </c>
      <c r="D609" s="455">
        <v>520</v>
      </c>
      <c r="E609" s="316">
        <f t="shared" si="30"/>
        <v>-0.361</v>
      </c>
      <c r="F609" s="160" t="str">
        <f t="shared" si="31"/>
        <v>是</v>
      </c>
      <c r="G609" s="177" t="str">
        <f t="shared" si="32"/>
        <v>项</v>
      </c>
    </row>
    <row r="610" s="441" customFormat="1" ht="36" customHeight="1" spans="1:7">
      <c r="A610" s="454">
        <v>2080804</v>
      </c>
      <c r="B610" s="313" t="s">
        <v>548</v>
      </c>
      <c r="C610" s="455"/>
      <c r="D610" s="455"/>
      <c r="E610" s="316" t="str">
        <f t="shared" si="30"/>
        <v/>
      </c>
      <c r="F610" s="160" t="str">
        <f t="shared" si="31"/>
        <v>否</v>
      </c>
      <c r="G610" s="177" t="str">
        <f t="shared" si="32"/>
        <v>项</v>
      </c>
    </row>
    <row r="611" s="177" customFormat="1" ht="36" customHeight="1" spans="1:7">
      <c r="A611" s="454">
        <v>2080805</v>
      </c>
      <c r="B611" s="313" t="s">
        <v>549</v>
      </c>
      <c r="C611" s="455">
        <v>634</v>
      </c>
      <c r="D611" s="455">
        <v>444</v>
      </c>
      <c r="E611" s="316">
        <f t="shared" si="30"/>
        <v>-0.3</v>
      </c>
      <c r="F611" s="160" t="str">
        <f t="shared" si="31"/>
        <v>是</v>
      </c>
      <c r="G611" s="177" t="str">
        <f t="shared" si="32"/>
        <v>项</v>
      </c>
    </row>
    <row r="612" s="177" customFormat="1" ht="36" customHeight="1" spans="1:7">
      <c r="A612" s="454">
        <v>2080806</v>
      </c>
      <c r="B612" s="313" t="s">
        <v>550</v>
      </c>
      <c r="C612" s="455">
        <v>0</v>
      </c>
      <c r="D612" s="455">
        <v>0</v>
      </c>
      <c r="E612" s="316" t="str">
        <f t="shared" si="30"/>
        <v/>
      </c>
      <c r="F612" s="160" t="str">
        <f t="shared" si="31"/>
        <v>否</v>
      </c>
      <c r="G612" s="177" t="str">
        <f t="shared" si="32"/>
        <v>项</v>
      </c>
    </row>
    <row r="613" s="177" customFormat="1" ht="36" customHeight="1" spans="1:6">
      <c r="A613" s="323">
        <v>2080808</v>
      </c>
      <c r="B613" s="324" t="s">
        <v>551</v>
      </c>
      <c r="C613" s="487">
        <v>28</v>
      </c>
      <c r="D613" s="487">
        <v>5</v>
      </c>
      <c r="E613" s="316">
        <f t="shared" si="30"/>
        <v>-0.821</v>
      </c>
      <c r="F613" s="160"/>
    </row>
    <row r="614" s="177" customFormat="1" ht="36" customHeight="1" spans="1:7">
      <c r="A614" s="454">
        <v>2080899</v>
      </c>
      <c r="B614" s="313" t="s">
        <v>552</v>
      </c>
      <c r="C614" s="455">
        <v>608</v>
      </c>
      <c r="D614" s="455">
        <v>119</v>
      </c>
      <c r="E614" s="316">
        <f t="shared" ref="E614:E651" si="33">IF(C614&gt;0,D614/C614-1,IF(C614&lt;0,-(D614/C614-1),""))</f>
        <v>-0.804</v>
      </c>
      <c r="F614" s="160" t="str">
        <f t="shared" ref="F614:F657" si="34">IF(LEN(A614)=3,"是",IF(B614&lt;&gt;"",IF(SUM(C614:D614)&lt;&gt;0,"是","否"),"是"))</f>
        <v>是</v>
      </c>
      <c r="G614" s="177" t="str">
        <f t="shared" ref="G614:G657" si="35">IF(LEN(A614)=3,"类",IF(LEN(A614)=5,"款","项"))</f>
        <v>项</v>
      </c>
    </row>
    <row r="615" s="177" customFormat="1" ht="36" customHeight="1" spans="1:7">
      <c r="A615" s="453">
        <v>20809</v>
      </c>
      <c r="B615" s="309" t="s">
        <v>553</v>
      </c>
      <c r="C615" s="319">
        <f>SUM(C616:C621)</f>
        <v>1120</v>
      </c>
      <c r="D615" s="319">
        <f>SUM(D616:D621)</f>
        <v>749</v>
      </c>
      <c r="E615" s="316">
        <f t="shared" si="33"/>
        <v>-0.331</v>
      </c>
      <c r="F615" s="160" t="str">
        <f t="shared" si="34"/>
        <v>是</v>
      </c>
      <c r="G615" s="177" t="str">
        <f t="shared" si="35"/>
        <v>款</v>
      </c>
    </row>
    <row r="616" s="441" customFormat="1" ht="36" customHeight="1" spans="1:7">
      <c r="A616" s="454">
        <v>2080901</v>
      </c>
      <c r="B616" s="313" t="s">
        <v>554</v>
      </c>
      <c r="C616" s="455">
        <v>158</v>
      </c>
      <c r="D616" s="455">
        <v>63</v>
      </c>
      <c r="E616" s="316">
        <f t="shared" si="33"/>
        <v>-0.601</v>
      </c>
      <c r="F616" s="160" t="str">
        <f t="shared" si="34"/>
        <v>是</v>
      </c>
      <c r="G616" s="177" t="str">
        <f t="shared" si="35"/>
        <v>项</v>
      </c>
    </row>
    <row r="617" s="177" customFormat="1" ht="36" customHeight="1" spans="1:7">
      <c r="A617" s="454">
        <v>2080902</v>
      </c>
      <c r="B617" s="313" t="s">
        <v>555</v>
      </c>
      <c r="C617" s="455">
        <v>367</v>
      </c>
      <c r="D617" s="455">
        <v>292</v>
      </c>
      <c r="E617" s="316">
        <f t="shared" si="33"/>
        <v>-0.204</v>
      </c>
      <c r="F617" s="160" t="str">
        <f t="shared" si="34"/>
        <v>是</v>
      </c>
      <c r="G617" s="177" t="str">
        <f t="shared" si="35"/>
        <v>项</v>
      </c>
    </row>
    <row r="618" s="177" customFormat="1" ht="36" customHeight="1" spans="1:7">
      <c r="A618" s="454">
        <v>2080903</v>
      </c>
      <c r="B618" s="313" t="s">
        <v>556</v>
      </c>
      <c r="C618" s="455">
        <v>0</v>
      </c>
      <c r="D618" s="455">
        <v>0</v>
      </c>
      <c r="E618" s="316" t="str">
        <f t="shared" si="33"/>
        <v/>
      </c>
      <c r="F618" s="160" t="str">
        <f t="shared" si="34"/>
        <v>否</v>
      </c>
      <c r="G618" s="177" t="str">
        <f t="shared" si="35"/>
        <v>项</v>
      </c>
    </row>
    <row r="619" s="177" customFormat="1" ht="36" customHeight="1" spans="1:7">
      <c r="A619" s="454">
        <v>2080904</v>
      </c>
      <c r="B619" s="313" t="s">
        <v>557</v>
      </c>
      <c r="C619" s="455">
        <v>128</v>
      </c>
      <c r="D619" s="455">
        <v>51</v>
      </c>
      <c r="E619" s="316">
        <f t="shared" si="33"/>
        <v>-0.602</v>
      </c>
      <c r="F619" s="160" t="str">
        <f t="shared" si="34"/>
        <v>是</v>
      </c>
      <c r="G619" s="177" t="str">
        <f t="shared" si="35"/>
        <v>项</v>
      </c>
    </row>
    <row r="620" s="177" customFormat="1" ht="36" customHeight="1" spans="1:7">
      <c r="A620" s="454">
        <v>2080905</v>
      </c>
      <c r="B620" s="313" t="s">
        <v>558</v>
      </c>
      <c r="C620" s="455">
        <v>451</v>
      </c>
      <c r="D620" s="455">
        <v>329</v>
      </c>
      <c r="E620" s="316">
        <f t="shared" si="33"/>
        <v>-0.271</v>
      </c>
      <c r="F620" s="160" t="str">
        <f t="shared" si="34"/>
        <v>是</v>
      </c>
      <c r="G620" s="177" t="str">
        <f t="shared" si="35"/>
        <v>项</v>
      </c>
    </row>
    <row r="621" s="177" customFormat="1" ht="36" customHeight="1" spans="1:7">
      <c r="A621" s="454">
        <v>2080999</v>
      </c>
      <c r="B621" s="313" t="s">
        <v>559</v>
      </c>
      <c r="C621" s="455">
        <v>16</v>
      </c>
      <c r="D621" s="455">
        <v>14</v>
      </c>
      <c r="E621" s="316">
        <f t="shared" si="33"/>
        <v>-0.125</v>
      </c>
      <c r="F621" s="160" t="str">
        <f t="shared" si="34"/>
        <v>是</v>
      </c>
      <c r="G621" s="177" t="str">
        <f t="shared" si="35"/>
        <v>项</v>
      </c>
    </row>
    <row r="622" s="177" customFormat="1" ht="36" customHeight="1" spans="1:7">
      <c r="A622" s="453">
        <v>20810</v>
      </c>
      <c r="B622" s="309" t="s">
        <v>560</v>
      </c>
      <c r="C622" s="319">
        <f>SUM(C623:C629)</f>
        <v>2245</v>
      </c>
      <c r="D622" s="319">
        <f>SUM(D623:D629)</f>
        <v>2112</v>
      </c>
      <c r="E622" s="316">
        <f t="shared" si="33"/>
        <v>-0.059</v>
      </c>
      <c r="F622" s="160" t="str">
        <f t="shared" si="34"/>
        <v>是</v>
      </c>
      <c r="G622" s="177" t="str">
        <f t="shared" si="35"/>
        <v>款</v>
      </c>
    </row>
    <row r="623" s="177" customFormat="1" ht="36" customHeight="1" spans="1:7">
      <c r="A623" s="454">
        <v>2081001</v>
      </c>
      <c r="B623" s="313" t="s">
        <v>561</v>
      </c>
      <c r="C623" s="455">
        <v>421</v>
      </c>
      <c r="D623" s="455">
        <v>321</v>
      </c>
      <c r="E623" s="316">
        <f t="shared" si="33"/>
        <v>-0.238</v>
      </c>
      <c r="F623" s="160" t="str">
        <f t="shared" si="34"/>
        <v>是</v>
      </c>
      <c r="G623" s="177" t="str">
        <f t="shared" si="35"/>
        <v>项</v>
      </c>
    </row>
    <row r="624" s="177" customFormat="1" ht="36" customHeight="1" spans="1:7">
      <c r="A624" s="454">
        <v>2081002</v>
      </c>
      <c r="B624" s="313" t="s">
        <v>562</v>
      </c>
      <c r="C624" s="455">
        <v>1002</v>
      </c>
      <c r="D624" s="455">
        <v>739</v>
      </c>
      <c r="E624" s="316">
        <f t="shared" si="33"/>
        <v>-0.262</v>
      </c>
      <c r="F624" s="160" t="str">
        <f t="shared" si="34"/>
        <v>是</v>
      </c>
      <c r="G624" s="177" t="str">
        <f t="shared" si="35"/>
        <v>项</v>
      </c>
    </row>
    <row r="625" s="177" customFormat="1" ht="36" customHeight="1" spans="1:7">
      <c r="A625" s="454">
        <v>2081003</v>
      </c>
      <c r="B625" s="313" t="s">
        <v>563</v>
      </c>
      <c r="C625" s="455">
        <v>0</v>
      </c>
      <c r="D625" s="455">
        <v>0</v>
      </c>
      <c r="E625" s="316" t="str">
        <f t="shared" si="33"/>
        <v/>
      </c>
      <c r="F625" s="160" t="str">
        <f t="shared" si="34"/>
        <v>否</v>
      </c>
      <c r="G625" s="177" t="str">
        <f t="shared" si="35"/>
        <v>项</v>
      </c>
    </row>
    <row r="626" s="177" customFormat="1" ht="36" customHeight="1" spans="1:7">
      <c r="A626" s="454">
        <v>2081004</v>
      </c>
      <c r="B626" s="313" t="s">
        <v>564</v>
      </c>
      <c r="C626" s="455">
        <v>495</v>
      </c>
      <c r="D626" s="455">
        <v>757</v>
      </c>
      <c r="E626" s="316">
        <f t="shared" si="33"/>
        <v>0.529</v>
      </c>
      <c r="F626" s="160" t="str">
        <f t="shared" si="34"/>
        <v>是</v>
      </c>
      <c r="G626" s="177" t="str">
        <f t="shared" si="35"/>
        <v>项</v>
      </c>
    </row>
    <row r="627" s="177" customFormat="1" ht="36" customHeight="1" spans="1:7">
      <c r="A627" s="454">
        <v>2081005</v>
      </c>
      <c r="B627" s="313" t="s">
        <v>565</v>
      </c>
      <c r="C627" s="455">
        <v>0</v>
      </c>
      <c r="D627" s="455">
        <v>0</v>
      </c>
      <c r="E627" s="316" t="str">
        <f t="shared" si="33"/>
        <v/>
      </c>
      <c r="F627" s="160" t="str">
        <f t="shared" si="34"/>
        <v>否</v>
      </c>
      <c r="G627" s="177" t="str">
        <f t="shared" si="35"/>
        <v>项</v>
      </c>
    </row>
    <row r="628" s="177" customFormat="1" ht="36" customHeight="1" spans="1:7">
      <c r="A628" s="454">
        <v>2081006</v>
      </c>
      <c r="B628" s="313" t="s">
        <v>566</v>
      </c>
      <c r="C628" s="455">
        <v>327</v>
      </c>
      <c r="D628" s="455">
        <v>295</v>
      </c>
      <c r="E628" s="316">
        <f t="shared" si="33"/>
        <v>-0.098</v>
      </c>
      <c r="F628" s="160" t="str">
        <f t="shared" si="34"/>
        <v>是</v>
      </c>
      <c r="G628" s="177" t="str">
        <f t="shared" si="35"/>
        <v>项</v>
      </c>
    </row>
    <row r="629" s="177" customFormat="1" ht="36" customHeight="1" spans="1:7">
      <c r="A629" s="454">
        <v>2081099</v>
      </c>
      <c r="B629" s="313" t="s">
        <v>567</v>
      </c>
      <c r="C629" s="455">
        <v>0</v>
      </c>
      <c r="D629" s="455">
        <v>0</v>
      </c>
      <c r="E629" s="316" t="str">
        <f t="shared" si="33"/>
        <v/>
      </c>
      <c r="F629" s="160" t="str">
        <f t="shared" si="34"/>
        <v>否</v>
      </c>
      <c r="G629" s="177" t="str">
        <f t="shared" si="35"/>
        <v>项</v>
      </c>
    </row>
    <row r="630" s="177" customFormat="1" ht="36" customHeight="1" spans="1:7">
      <c r="A630" s="453">
        <v>20811</v>
      </c>
      <c r="B630" s="309" t="s">
        <v>568</v>
      </c>
      <c r="C630" s="319">
        <f>SUM(C631:C638)</f>
        <v>1132</v>
      </c>
      <c r="D630" s="319">
        <f>SUM(D631:D638)</f>
        <v>1276</v>
      </c>
      <c r="E630" s="316">
        <f t="shared" si="33"/>
        <v>0.127</v>
      </c>
      <c r="F630" s="160" t="str">
        <f t="shared" si="34"/>
        <v>是</v>
      </c>
      <c r="G630" s="177" t="str">
        <f t="shared" si="35"/>
        <v>款</v>
      </c>
    </row>
    <row r="631" s="177" customFormat="1" ht="36" customHeight="1" spans="1:7">
      <c r="A631" s="454">
        <v>2081101</v>
      </c>
      <c r="B631" s="313" t="s">
        <v>137</v>
      </c>
      <c r="C631" s="455">
        <v>138</v>
      </c>
      <c r="D631" s="455">
        <v>152</v>
      </c>
      <c r="E631" s="316">
        <f t="shared" si="33"/>
        <v>0.101</v>
      </c>
      <c r="F631" s="160" t="str">
        <f t="shared" si="34"/>
        <v>是</v>
      </c>
      <c r="G631" s="177" t="str">
        <f t="shared" si="35"/>
        <v>项</v>
      </c>
    </row>
    <row r="632" s="177" customFormat="1" ht="36" customHeight="1" spans="1:7">
      <c r="A632" s="454">
        <v>2081102</v>
      </c>
      <c r="B632" s="313" t="s">
        <v>138</v>
      </c>
      <c r="C632" s="455">
        <v>0</v>
      </c>
      <c r="D632" s="455">
        <v>0</v>
      </c>
      <c r="E632" s="316" t="str">
        <f t="shared" si="33"/>
        <v/>
      </c>
      <c r="F632" s="160" t="str">
        <f t="shared" si="34"/>
        <v>否</v>
      </c>
      <c r="G632" s="177" t="str">
        <f t="shared" si="35"/>
        <v>项</v>
      </c>
    </row>
    <row r="633" s="177" customFormat="1" ht="36" customHeight="1" spans="1:7">
      <c r="A633" s="454">
        <v>2081103</v>
      </c>
      <c r="B633" s="313" t="s">
        <v>139</v>
      </c>
      <c r="C633" s="455">
        <v>0</v>
      </c>
      <c r="D633" s="455">
        <v>0</v>
      </c>
      <c r="E633" s="316" t="str">
        <f t="shared" si="33"/>
        <v/>
      </c>
      <c r="F633" s="160" t="str">
        <f t="shared" si="34"/>
        <v>否</v>
      </c>
      <c r="G633" s="177" t="str">
        <f t="shared" si="35"/>
        <v>项</v>
      </c>
    </row>
    <row r="634" s="177" customFormat="1" ht="36" customHeight="1" spans="1:7">
      <c r="A634" s="454">
        <v>2081104</v>
      </c>
      <c r="B634" s="313" t="s">
        <v>569</v>
      </c>
      <c r="C634" s="455">
        <v>25</v>
      </c>
      <c r="D634" s="455">
        <v>13</v>
      </c>
      <c r="E634" s="316">
        <f t="shared" si="33"/>
        <v>-0.48</v>
      </c>
      <c r="F634" s="160" t="str">
        <f t="shared" si="34"/>
        <v>是</v>
      </c>
      <c r="G634" s="177" t="str">
        <f t="shared" si="35"/>
        <v>项</v>
      </c>
    </row>
    <row r="635" s="177" customFormat="1" ht="36" customHeight="1" spans="1:7">
      <c r="A635" s="454">
        <v>2081105</v>
      </c>
      <c r="B635" s="313" t="s">
        <v>570</v>
      </c>
      <c r="C635" s="455">
        <v>47</v>
      </c>
      <c r="D635" s="455">
        <v>9</v>
      </c>
      <c r="E635" s="316">
        <f t="shared" si="33"/>
        <v>-0.809</v>
      </c>
      <c r="F635" s="160" t="str">
        <f t="shared" si="34"/>
        <v>是</v>
      </c>
      <c r="G635" s="177" t="str">
        <f t="shared" si="35"/>
        <v>项</v>
      </c>
    </row>
    <row r="636" s="177" customFormat="1" ht="36" customHeight="1" spans="1:7">
      <c r="A636" s="454">
        <v>2081106</v>
      </c>
      <c r="B636" s="313" t="s">
        <v>571</v>
      </c>
      <c r="C636" s="455">
        <v>0</v>
      </c>
      <c r="D636" s="455">
        <v>0</v>
      </c>
      <c r="E636" s="316" t="str">
        <f t="shared" si="33"/>
        <v/>
      </c>
      <c r="F636" s="160" t="str">
        <f t="shared" si="34"/>
        <v>否</v>
      </c>
      <c r="G636" s="177" t="str">
        <f t="shared" si="35"/>
        <v>项</v>
      </c>
    </row>
    <row r="637" s="177" customFormat="1" ht="36" customHeight="1" spans="1:7">
      <c r="A637" s="454">
        <v>2081107</v>
      </c>
      <c r="B637" s="313" t="s">
        <v>572</v>
      </c>
      <c r="C637" s="455">
        <v>899</v>
      </c>
      <c r="D637" s="455">
        <v>863</v>
      </c>
      <c r="E637" s="316">
        <f t="shared" si="33"/>
        <v>-0.04</v>
      </c>
      <c r="F637" s="160" t="str">
        <f t="shared" si="34"/>
        <v>是</v>
      </c>
      <c r="G637" s="177" t="str">
        <f t="shared" si="35"/>
        <v>项</v>
      </c>
    </row>
    <row r="638" s="177" customFormat="1" ht="36" customHeight="1" spans="1:7">
      <c r="A638" s="454">
        <v>2081199</v>
      </c>
      <c r="B638" s="313" t="s">
        <v>573</v>
      </c>
      <c r="C638" s="455">
        <v>23</v>
      </c>
      <c r="D638" s="455">
        <v>239</v>
      </c>
      <c r="E638" s="316">
        <f t="shared" si="33"/>
        <v>9.391</v>
      </c>
      <c r="F638" s="160" t="str">
        <f t="shared" si="34"/>
        <v>是</v>
      </c>
      <c r="G638" s="177" t="str">
        <f t="shared" si="35"/>
        <v>项</v>
      </c>
    </row>
    <row r="639" s="177" customFormat="1" ht="36" customHeight="1" spans="1:7">
      <c r="A639" s="453">
        <v>20816</v>
      </c>
      <c r="B639" s="309" t="s">
        <v>574</v>
      </c>
      <c r="C639" s="319">
        <f>SUM(C640:C644)</f>
        <v>105</v>
      </c>
      <c r="D639" s="319">
        <f>SUM(D640:D644)</f>
        <v>104</v>
      </c>
      <c r="E639" s="316">
        <f t="shared" si="33"/>
        <v>-0.01</v>
      </c>
      <c r="F639" s="160" t="str">
        <f t="shared" si="34"/>
        <v>是</v>
      </c>
      <c r="G639" s="177" t="str">
        <f t="shared" si="35"/>
        <v>款</v>
      </c>
    </row>
    <row r="640" s="177" customFormat="1" ht="36" customHeight="1" spans="1:7">
      <c r="A640" s="454">
        <v>2081601</v>
      </c>
      <c r="B640" s="313" t="s">
        <v>137</v>
      </c>
      <c r="C640" s="455">
        <v>97</v>
      </c>
      <c r="D640" s="455">
        <v>100</v>
      </c>
      <c r="E640" s="316">
        <f t="shared" si="33"/>
        <v>0.031</v>
      </c>
      <c r="F640" s="160" t="str">
        <f t="shared" si="34"/>
        <v>是</v>
      </c>
      <c r="G640" s="177" t="str">
        <f t="shared" si="35"/>
        <v>项</v>
      </c>
    </row>
    <row r="641" s="177" customFormat="1" ht="36" customHeight="1" spans="1:7">
      <c r="A641" s="454">
        <v>2081602</v>
      </c>
      <c r="B641" s="313" t="s">
        <v>138</v>
      </c>
      <c r="C641" s="455">
        <v>0</v>
      </c>
      <c r="D641" s="455">
        <v>0</v>
      </c>
      <c r="E641" s="316" t="str">
        <f t="shared" si="33"/>
        <v/>
      </c>
      <c r="F641" s="160" t="str">
        <f t="shared" si="34"/>
        <v>否</v>
      </c>
      <c r="G641" s="177" t="str">
        <f t="shared" si="35"/>
        <v>项</v>
      </c>
    </row>
    <row r="642" s="177" customFormat="1" ht="36" customHeight="1" spans="1:7">
      <c r="A642" s="454">
        <v>2081603</v>
      </c>
      <c r="B642" s="313" t="s">
        <v>139</v>
      </c>
      <c r="C642" s="455">
        <v>0</v>
      </c>
      <c r="D642" s="455">
        <v>0</v>
      </c>
      <c r="E642" s="316" t="str">
        <f t="shared" si="33"/>
        <v/>
      </c>
      <c r="F642" s="160" t="str">
        <f t="shared" si="34"/>
        <v>否</v>
      </c>
      <c r="G642" s="177" t="str">
        <f t="shared" si="35"/>
        <v>项</v>
      </c>
    </row>
    <row r="643" s="438" customFormat="1" ht="36" customHeight="1" spans="1:6">
      <c r="A643" s="323">
        <v>2081650</v>
      </c>
      <c r="B643" s="324" t="s">
        <v>575</v>
      </c>
      <c r="C643" s="467">
        <v>0</v>
      </c>
      <c r="D643" s="467">
        <v>0</v>
      </c>
      <c r="E643" s="464"/>
      <c r="F643" s="465"/>
    </row>
    <row r="644" s="177" customFormat="1" ht="36" customHeight="1" spans="1:7">
      <c r="A644" s="454">
        <v>2081699</v>
      </c>
      <c r="B644" s="313" t="s">
        <v>576</v>
      </c>
      <c r="C644" s="455">
        <v>8</v>
      </c>
      <c r="D644" s="455">
        <v>4</v>
      </c>
      <c r="E644" s="316">
        <f t="shared" ref="E644:E652" si="36">IF(C644&gt;0,D644/C644-1,IF(C644&lt;0,-(D644/C644-1),""))</f>
        <v>-0.5</v>
      </c>
      <c r="F644" s="160" t="str">
        <f t="shared" ref="F644:F658" si="37">IF(LEN(A644)=3,"是",IF(B644&lt;&gt;"",IF(SUM(C644:D644)&lt;&gt;0,"是","否"),"是"))</f>
        <v>是</v>
      </c>
      <c r="G644" s="177" t="str">
        <f t="shared" ref="G644:G658" si="38">IF(LEN(A644)=3,"类",IF(LEN(A644)=5,"款","项"))</f>
        <v>项</v>
      </c>
    </row>
    <row r="645" s="177" customFormat="1" ht="36" customHeight="1" spans="1:7">
      <c r="A645" s="453">
        <v>20819</v>
      </c>
      <c r="B645" s="309" t="s">
        <v>577</v>
      </c>
      <c r="C645" s="319">
        <f>SUM(C646:C647)</f>
        <v>8017</v>
      </c>
      <c r="D645" s="319">
        <f>SUM(D646:D647)</f>
        <v>8168</v>
      </c>
      <c r="E645" s="316">
        <f t="shared" si="36"/>
        <v>0.019</v>
      </c>
      <c r="F645" s="160" t="str">
        <f t="shared" si="37"/>
        <v>是</v>
      </c>
      <c r="G645" s="177" t="str">
        <f t="shared" si="38"/>
        <v>款</v>
      </c>
    </row>
    <row r="646" s="177" customFormat="1" ht="36" customHeight="1" spans="1:7">
      <c r="A646" s="454">
        <v>2081901</v>
      </c>
      <c r="B646" s="313" t="s">
        <v>578</v>
      </c>
      <c r="C646" s="455">
        <v>1548</v>
      </c>
      <c r="D646" s="455">
        <v>1383</v>
      </c>
      <c r="E646" s="316">
        <f t="shared" si="36"/>
        <v>-0.107</v>
      </c>
      <c r="F646" s="160" t="str">
        <f t="shared" si="37"/>
        <v>是</v>
      </c>
      <c r="G646" s="177" t="str">
        <f t="shared" si="38"/>
        <v>项</v>
      </c>
    </row>
    <row r="647" s="177" customFormat="1" ht="36" customHeight="1" spans="1:7">
      <c r="A647" s="454">
        <v>2081902</v>
      </c>
      <c r="B647" s="313" t="s">
        <v>579</v>
      </c>
      <c r="C647" s="455">
        <v>6469</v>
      </c>
      <c r="D647" s="455">
        <v>6785</v>
      </c>
      <c r="E647" s="316">
        <f t="shared" si="36"/>
        <v>0.049</v>
      </c>
      <c r="F647" s="160" t="str">
        <f t="shared" si="37"/>
        <v>是</v>
      </c>
      <c r="G647" s="177" t="str">
        <f t="shared" si="38"/>
        <v>项</v>
      </c>
    </row>
    <row r="648" s="177" customFormat="1" ht="36" customHeight="1" spans="1:7">
      <c r="A648" s="453">
        <v>20820</v>
      </c>
      <c r="B648" s="309" t="s">
        <v>580</v>
      </c>
      <c r="C648" s="319">
        <f>SUM(C649:C650)</f>
        <v>381</v>
      </c>
      <c r="D648" s="319">
        <f>SUM(D649:D650)</f>
        <v>334</v>
      </c>
      <c r="E648" s="316">
        <f t="shared" si="36"/>
        <v>-0.123</v>
      </c>
      <c r="F648" s="160" t="str">
        <f t="shared" si="37"/>
        <v>是</v>
      </c>
      <c r="G648" s="177" t="str">
        <f t="shared" si="38"/>
        <v>款</v>
      </c>
    </row>
    <row r="649" s="177" customFormat="1" ht="36" customHeight="1" spans="1:7">
      <c r="A649" s="454">
        <v>2082001</v>
      </c>
      <c r="B649" s="313" t="s">
        <v>581</v>
      </c>
      <c r="C649" s="455">
        <v>371</v>
      </c>
      <c r="D649" s="455">
        <v>330</v>
      </c>
      <c r="E649" s="316">
        <f t="shared" si="36"/>
        <v>-0.111</v>
      </c>
      <c r="F649" s="160" t="str">
        <f t="shared" si="37"/>
        <v>是</v>
      </c>
      <c r="G649" s="177" t="str">
        <f t="shared" si="38"/>
        <v>项</v>
      </c>
    </row>
    <row r="650" s="177" customFormat="1" ht="36" customHeight="1" spans="1:7">
      <c r="A650" s="454">
        <v>2082002</v>
      </c>
      <c r="B650" s="313" t="s">
        <v>582</v>
      </c>
      <c r="C650" s="455">
        <v>10</v>
      </c>
      <c r="D650" s="455">
        <v>4</v>
      </c>
      <c r="E650" s="316">
        <f t="shared" si="36"/>
        <v>-0.6</v>
      </c>
      <c r="F650" s="160" t="str">
        <f t="shared" si="37"/>
        <v>是</v>
      </c>
      <c r="G650" s="177" t="str">
        <f t="shared" si="38"/>
        <v>项</v>
      </c>
    </row>
    <row r="651" s="177" customFormat="1" ht="36" customHeight="1" spans="1:7">
      <c r="A651" s="453">
        <v>20821</v>
      </c>
      <c r="B651" s="309" t="s">
        <v>583</v>
      </c>
      <c r="C651" s="319">
        <f>SUM(C652:C653)</f>
        <v>1777</v>
      </c>
      <c r="D651" s="319">
        <f>SUM(D652:D653)</f>
        <v>2123</v>
      </c>
      <c r="E651" s="316">
        <f t="shared" si="36"/>
        <v>0.195</v>
      </c>
      <c r="F651" s="160" t="str">
        <f t="shared" si="37"/>
        <v>是</v>
      </c>
      <c r="G651" s="177" t="str">
        <f t="shared" si="38"/>
        <v>款</v>
      </c>
    </row>
    <row r="652" s="177" customFormat="1" ht="36" customHeight="1" spans="1:7">
      <c r="A652" s="454">
        <v>2082101</v>
      </c>
      <c r="B652" s="313" t="s">
        <v>584</v>
      </c>
      <c r="C652" s="455">
        <v>511</v>
      </c>
      <c r="D652" s="455">
        <v>530</v>
      </c>
      <c r="E652" s="316">
        <f t="shared" si="36"/>
        <v>0.037</v>
      </c>
      <c r="F652" s="160" t="str">
        <f t="shared" si="37"/>
        <v>是</v>
      </c>
      <c r="G652" s="177" t="str">
        <f t="shared" si="38"/>
        <v>项</v>
      </c>
    </row>
    <row r="653" s="177" customFormat="1" ht="36" customHeight="1" spans="1:7">
      <c r="A653" s="454">
        <v>2082102</v>
      </c>
      <c r="B653" s="313" t="s">
        <v>585</v>
      </c>
      <c r="C653" s="455">
        <v>1266</v>
      </c>
      <c r="D653" s="455">
        <v>1593</v>
      </c>
      <c r="E653" s="316">
        <f t="shared" ref="E653:E716" si="39">IF(C653&gt;0,D653/C653-1,IF(C653&lt;0,-(D653/C653-1),""))</f>
        <v>0.258</v>
      </c>
      <c r="F653" s="160" t="str">
        <f t="shared" si="37"/>
        <v>是</v>
      </c>
      <c r="G653" s="177" t="str">
        <f t="shared" si="38"/>
        <v>项</v>
      </c>
    </row>
    <row r="654" s="177" customFormat="1" ht="36" customHeight="1" spans="1:7">
      <c r="A654" s="453">
        <v>20824</v>
      </c>
      <c r="B654" s="309" t="s">
        <v>586</v>
      </c>
      <c r="C654" s="319">
        <f>SUM(C655:C656)</f>
        <v>0</v>
      </c>
      <c r="D654" s="319">
        <f>SUM(D655:D656)</f>
        <v>0</v>
      </c>
      <c r="E654" s="316" t="str">
        <f t="shared" si="39"/>
        <v/>
      </c>
      <c r="F654" s="160" t="str">
        <f t="shared" si="37"/>
        <v>否</v>
      </c>
      <c r="G654" s="177" t="str">
        <f t="shared" si="38"/>
        <v>款</v>
      </c>
    </row>
    <row r="655" s="177" customFormat="1" ht="36" customHeight="1" spans="1:7">
      <c r="A655" s="454">
        <v>2082401</v>
      </c>
      <c r="B655" s="313" t="s">
        <v>587</v>
      </c>
      <c r="C655" s="455">
        <v>0</v>
      </c>
      <c r="D655" s="455">
        <v>0</v>
      </c>
      <c r="E655" s="316" t="str">
        <f t="shared" si="39"/>
        <v/>
      </c>
      <c r="F655" s="160" t="str">
        <f t="shared" si="37"/>
        <v>否</v>
      </c>
      <c r="G655" s="177" t="str">
        <f t="shared" si="38"/>
        <v>项</v>
      </c>
    </row>
    <row r="656" s="177" customFormat="1" ht="36" customHeight="1" spans="1:7">
      <c r="A656" s="454">
        <v>2082402</v>
      </c>
      <c r="B656" s="313" t="s">
        <v>588</v>
      </c>
      <c r="C656" s="455">
        <v>0</v>
      </c>
      <c r="D656" s="455">
        <v>0</v>
      </c>
      <c r="E656" s="316" t="str">
        <f t="shared" si="39"/>
        <v/>
      </c>
      <c r="F656" s="160" t="str">
        <f t="shared" si="37"/>
        <v>否</v>
      </c>
      <c r="G656" s="177" t="str">
        <f t="shared" si="38"/>
        <v>项</v>
      </c>
    </row>
    <row r="657" s="177" customFormat="1" ht="36" customHeight="1" spans="1:7">
      <c r="A657" s="453">
        <v>20825</v>
      </c>
      <c r="B657" s="309" t="s">
        <v>589</v>
      </c>
      <c r="C657" s="319">
        <f>SUM(C658:C659)</f>
        <v>5</v>
      </c>
      <c r="D657" s="319">
        <f>SUM(D658:D659)</f>
        <v>1</v>
      </c>
      <c r="E657" s="316">
        <f t="shared" si="39"/>
        <v>-0.8</v>
      </c>
      <c r="F657" s="160" t="str">
        <f t="shared" si="37"/>
        <v>是</v>
      </c>
      <c r="G657" s="177" t="str">
        <f t="shared" si="38"/>
        <v>款</v>
      </c>
    </row>
    <row r="658" s="177" customFormat="1" ht="36" customHeight="1" spans="1:7">
      <c r="A658" s="454">
        <v>2082501</v>
      </c>
      <c r="B658" s="313" t="s">
        <v>590</v>
      </c>
      <c r="C658" s="455">
        <v>0</v>
      </c>
      <c r="D658" s="455">
        <v>0</v>
      </c>
      <c r="E658" s="316" t="str">
        <f t="shared" si="39"/>
        <v/>
      </c>
      <c r="F658" s="160" t="str">
        <f t="shared" si="37"/>
        <v>否</v>
      </c>
      <c r="G658" s="177" t="str">
        <f t="shared" si="38"/>
        <v>项</v>
      </c>
    </row>
    <row r="659" s="177" customFormat="1" ht="36" customHeight="1" spans="1:7">
      <c r="A659" s="454">
        <v>2082502</v>
      </c>
      <c r="B659" s="313" t="s">
        <v>591</v>
      </c>
      <c r="C659" s="455">
        <v>5</v>
      </c>
      <c r="D659" s="455">
        <v>1</v>
      </c>
      <c r="E659" s="316">
        <f t="shared" si="39"/>
        <v>-0.8</v>
      </c>
      <c r="F659" s="160" t="str">
        <f t="shared" ref="F659:F722" si="40">IF(LEN(A659)=3,"是",IF(B659&lt;&gt;"",IF(SUM(C659:D659)&lt;&gt;0,"是","否"),"是"))</f>
        <v>是</v>
      </c>
      <c r="G659" s="177" t="str">
        <f t="shared" ref="G659:G722" si="41">IF(LEN(A659)=3,"类",IF(LEN(A659)=5,"款","项"))</f>
        <v>项</v>
      </c>
    </row>
    <row r="660" s="177" customFormat="1" ht="36" customHeight="1" spans="1:7">
      <c r="A660" s="453">
        <v>20826</v>
      </c>
      <c r="B660" s="309" t="s">
        <v>592</v>
      </c>
      <c r="C660" s="319">
        <f>SUM(C661:C663)</f>
        <v>420</v>
      </c>
      <c r="D660" s="319">
        <f>SUM(D661:D663)</f>
        <v>403</v>
      </c>
      <c r="E660" s="316">
        <f t="shared" si="39"/>
        <v>-0.04</v>
      </c>
      <c r="F660" s="160" t="str">
        <f t="shared" si="40"/>
        <v>是</v>
      </c>
      <c r="G660" s="177" t="str">
        <f t="shared" si="41"/>
        <v>款</v>
      </c>
    </row>
    <row r="661" s="177" customFormat="1" ht="36" customHeight="1" spans="1:7">
      <c r="A661" s="454">
        <v>2082601</v>
      </c>
      <c r="B661" s="313" t="s">
        <v>593</v>
      </c>
      <c r="C661" s="455">
        <v>0</v>
      </c>
      <c r="D661" s="455">
        <v>0</v>
      </c>
      <c r="E661" s="316" t="str">
        <f t="shared" si="39"/>
        <v/>
      </c>
      <c r="F661" s="160" t="str">
        <f t="shared" si="40"/>
        <v>否</v>
      </c>
      <c r="G661" s="177" t="str">
        <f t="shared" si="41"/>
        <v>项</v>
      </c>
    </row>
    <row r="662" s="177" customFormat="1" ht="36" customHeight="1" spans="1:7">
      <c r="A662" s="454">
        <v>2082602</v>
      </c>
      <c r="B662" s="313" t="s">
        <v>594</v>
      </c>
      <c r="C662" s="455">
        <v>420</v>
      </c>
      <c r="D662" s="455">
        <v>403</v>
      </c>
      <c r="E662" s="316">
        <f t="shared" si="39"/>
        <v>-0.04</v>
      </c>
      <c r="F662" s="160" t="str">
        <f t="shared" si="40"/>
        <v>是</v>
      </c>
      <c r="G662" s="177" t="str">
        <f t="shared" si="41"/>
        <v>项</v>
      </c>
    </row>
    <row r="663" s="177" customFormat="1" ht="36" customHeight="1" spans="1:7">
      <c r="A663" s="454">
        <v>2082699</v>
      </c>
      <c r="B663" s="313" t="s">
        <v>595</v>
      </c>
      <c r="C663" s="455">
        <v>0</v>
      </c>
      <c r="D663" s="455">
        <v>0</v>
      </c>
      <c r="E663" s="316" t="str">
        <f t="shared" si="39"/>
        <v/>
      </c>
      <c r="F663" s="160" t="str">
        <f t="shared" si="40"/>
        <v>否</v>
      </c>
      <c r="G663" s="177" t="str">
        <f t="shared" si="41"/>
        <v>项</v>
      </c>
    </row>
    <row r="664" s="177" customFormat="1" ht="36" customHeight="1" spans="1:7">
      <c r="A664" s="453">
        <v>20827</v>
      </c>
      <c r="B664" s="309" t="s">
        <v>596</v>
      </c>
      <c r="C664" s="319">
        <f>SUM(C665:C668)</f>
        <v>0</v>
      </c>
      <c r="D664" s="319">
        <f>SUM(D665:D668)</f>
        <v>0</v>
      </c>
      <c r="E664" s="316" t="str">
        <f t="shared" si="39"/>
        <v/>
      </c>
      <c r="F664" s="160" t="str">
        <f t="shared" si="40"/>
        <v>否</v>
      </c>
      <c r="G664" s="177" t="str">
        <f t="shared" si="41"/>
        <v>款</v>
      </c>
    </row>
    <row r="665" s="177" customFormat="1" ht="36" customHeight="1" spans="1:7">
      <c r="A665" s="454">
        <v>2082701</v>
      </c>
      <c r="B665" s="313" t="s">
        <v>597</v>
      </c>
      <c r="C665" s="455">
        <v>0</v>
      </c>
      <c r="D665" s="455">
        <v>0</v>
      </c>
      <c r="E665" s="316" t="str">
        <f t="shared" si="39"/>
        <v/>
      </c>
      <c r="F665" s="160" t="str">
        <f t="shared" si="40"/>
        <v>否</v>
      </c>
      <c r="G665" s="177" t="str">
        <f t="shared" si="41"/>
        <v>项</v>
      </c>
    </row>
    <row r="666" s="177" customFormat="1" ht="36" customHeight="1" spans="1:7">
      <c r="A666" s="454">
        <v>2082702</v>
      </c>
      <c r="B666" s="313" t="s">
        <v>598</v>
      </c>
      <c r="C666" s="455">
        <v>0</v>
      </c>
      <c r="D666" s="455">
        <v>0</v>
      </c>
      <c r="E666" s="316" t="str">
        <f t="shared" si="39"/>
        <v/>
      </c>
      <c r="F666" s="160" t="str">
        <f t="shared" si="40"/>
        <v>否</v>
      </c>
      <c r="G666" s="177" t="str">
        <f t="shared" si="41"/>
        <v>项</v>
      </c>
    </row>
    <row r="667" s="177" customFormat="1" ht="36" customHeight="1" spans="1:7">
      <c r="A667" s="454">
        <v>2082703</v>
      </c>
      <c r="B667" s="313" t="s">
        <v>599</v>
      </c>
      <c r="C667" s="455"/>
      <c r="D667" s="455"/>
      <c r="E667" s="316" t="str">
        <f t="shared" si="39"/>
        <v/>
      </c>
      <c r="F667" s="160" t="str">
        <f t="shared" si="40"/>
        <v>否</v>
      </c>
      <c r="G667" s="177" t="str">
        <f t="shared" si="41"/>
        <v>项</v>
      </c>
    </row>
    <row r="668" s="177" customFormat="1" ht="36" customHeight="1" spans="1:7">
      <c r="A668" s="454">
        <v>2082799</v>
      </c>
      <c r="B668" s="313" t="s">
        <v>600</v>
      </c>
      <c r="C668" s="455">
        <v>0</v>
      </c>
      <c r="D668" s="455">
        <v>0</v>
      </c>
      <c r="E668" s="316" t="str">
        <f t="shared" si="39"/>
        <v/>
      </c>
      <c r="F668" s="160" t="str">
        <f t="shared" si="40"/>
        <v>否</v>
      </c>
      <c r="G668" s="177" t="str">
        <f t="shared" si="41"/>
        <v>项</v>
      </c>
    </row>
    <row r="669" s="177" customFormat="1" ht="36" customHeight="1" spans="1:7">
      <c r="A669" s="453">
        <v>20828</v>
      </c>
      <c r="B669" s="309" t="s">
        <v>601</v>
      </c>
      <c r="C669" s="319">
        <f>SUM(C670:C676)</f>
        <v>470</v>
      </c>
      <c r="D669" s="319">
        <f>SUM(D670:D676)</f>
        <v>420</v>
      </c>
      <c r="E669" s="316">
        <f t="shared" si="39"/>
        <v>-0.106</v>
      </c>
      <c r="F669" s="160" t="str">
        <f t="shared" si="40"/>
        <v>是</v>
      </c>
      <c r="G669" s="177" t="str">
        <f t="shared" si="41"/>
        <v>款</v>
      </c>
    </row>
    <row r="670" s="177" customFormat="1" ht="36" customHeight="1" spans="1:7">
      <c r="A670" s="454">
        <v>2082801</v>
      </c>
      <c r="B670" s="313" t="s">
        <v>137</v>
      </c>
      <c r="C670" s="455">
        <v>291</v>
      </c>
      <c r="D670" s="455">
        <v>286</v>
      </c>
      <c r="E670" s="316">
        <f t="shared" si="39"/>
        <v>-0.017</v>
      </c>
      <c r="F670" s="160" t="str">
        <f t="shared" si="40"/>
        <v>是</v>
      </c>
      <c r="G670" s="177" t="str">
        <f t="shared" si="41"/>
        <v>项</v>
      </c>
    </row>
    <row r="671" s="177" customFormat="1" ht="36" customHeight="1" spans="1:7">
      <c r="A671" s="454">
        <v>2082802</v>
      </c>
      <c r="B671" s="313" t="s">
        <v>138</v>
      </c>
      <c r="C671" s="455">
        <v>0</v>
      </c>
      <c r="D671" s="455">
        <v>0</v>
      </c>
      <c r="E671" s="316" t="str">
        <f t="shared" si="39"/>
        <v/>
      </c>
      <c r="F671" s="160" t="str">
        <f t="shared" si="40"/>
        <v>否</v>
      </c>
      <c r="G671" s="177" t="str">
        <f t="shared" si="41"/>
        <v>项</v>
      </c>
    </row>
    <row r="672" s="177" customFormat="1" ht="36" customHeight="1" spans="1:7">
      <c r="A672" s="454">
        <v>2082803</v>
      </c>
      <c r="B672" s="313" t="s">
        <v>139</v>
      </c>
      <c r="C672" s="455">
        <v>0</v>
      </c>
      <c r="D672" s="455">
        <v>0</v>
      </c>
      <c r="E672" s="316" t="str">
        <f t="shared" si="39"/>
        <v/>
      </c>
      <c r="F672" s="160" t="str">
        <f t="shared" si="40"/>
        <v>否</v>
      </c>
      <c r="G672" s="177" t="str">
        <f t="shared" si="41"/>
        <v>项</v>
      </c>
    </row>
    <row r="673" s="177" customFormat="1" ht="36" customHeight="1" spans="1:7">
      <c r="A673" s="454">
        <v>2082804</v>
      </c>
      <c r="B673" s="313" t="s">
        <v>602</v>
      </c>
      <c r="C673" s="455">
        <v>62</v>
      </c>
      <c r="D673" s="455">
        <v>40</v>
      </c>
      <c r="E673" s="316">
        <f t="shared" si="39"/>
        <v>-0.355</v>
      </c>
      <c r="F673" s="160" t="str">
        <f t="shared" si="40"/>
        <v>是</v>
      </c>
      <c r="G673" s="177" t="str">
        <f t="shared" si="41"/>
        <v>项</v>
      </c>
    </row>
    <row r="674" s="177" customFormat="1" ht="36" customHeight="1" spans="1:7">
      <c r="A674" s="454">
        <v>2082805</v>
      </c>
      <c r="B674" s="313" t="s">
        <v>603</v>
      </c>
      <c r="C674" s="455">
        <v>0</v>
      </c>
      <c r="D674" s="455">
        <v>0</v>
      </c>
      <c r="E674" s="316" t="str">
        <f t="shared" si="39"/>
        <v/>
      </c>
      <c r="F674" s="160" t="str">
        <f t="shared" si="40"/>
        <v>否</v>
      </c>
      <c r="G674" s="177" t="str">
        <f t="shared" si="41"/>
        <v>项</v>
      </c>
    </row>
    <row r="675" s="177" customFormat="1" ht="36" customHeight="1" spans="1:7">
      <c r="A675" s="454">
        <v>2082850</v>
      </c>
      <c r="B675" s="313" t="s">
        <v>146</v>
      </c>
      <c r="C675" s="455">
        <v>92</v>
      </c>
      <c r="D675" s="455">
        <v>92</v>
      </c>
      <c r="E675" s="316">
        <f t="shared" si="39"/>
        <v>0</v>
      </c>
      <c r="F675" s="160" t="str">
        <f t="shared" si="40"/>
        <v>是</v>
      </c>
      <c r="G675" s="177" t="str">
        <f t="shared" si="41"/>
        <v>项</v>
      </c>
    </row>
    <row r="676" s="177" customFormat="1" ht="36" customHeight="1" spans="1:7">
      <c r="A676" s="454">
        <v>2082899</v>
      </c>
      <c r="B676" s="313" t="s">
        <v>604</v>
      </c>
      <c r="C676" s="455">
        <v>25</v>
      </c>
      <c r="D676" s="455">
        <v>2</v>
      </c>
      <c r="E676" s="316">
        <f t="shared" si="39"/>
        <v>-0.92</v>
      </c>
      <c r="F676" s="160" t="str">
        <f t="shared" si="40"/>
        <v>是</v>
      </c>
      <c r="G676" s="177" t="str">
        <f t="shared" si="41"/>
        <v>项</v>
      </c>
    </row>
    <row r="677" s="177" customFormat="1" ht="36" customHeight="1" spans="1:7">
      <c r="A677" s="453">
        <v>20830</v>
      </c>
      <c r="B677" s="309" t="s">
        <v>605</v>
      </c>
      <c r="C677" s="319">
        <f>SUM(C678:C679)</f>
        <v>105</v>
      </c>
      <c r="D677" s="319">
        <f>SUM(D678:D679)</f>
        <v>46</v>
      </c>
      <c r="E677" s="316">
        <f t="shared" si="39"/>
        <v>-0.562</v>
      </c>
      <c r="F677" s="160" t="str">
        <f t="shared" si="40"/>
        <v>是</v>
      </c>
      <c r="G677" s="177" t="str">
        <f t="shared" si="41"/>
        <v>款</v>
      </c>
    </row>
    <row r="678" s="177" customFormat="1" ht="36" customHeight="1" spans="1:7">
      <c r="A678" s="454">
        <v>2083001</v>
      </c>
      <c r="B678" s="313" t="s">
        <v>606</v>
      </c>
      <c r="C678" s="455">
        <v>105</v>
      </c>
      <c r="D678" s="455">
        <v>46</v>
      </c>
      <c r="E678" s="316">
        <f t="shared" si="39"/>
        <v>-0.562</v>
      </c>
      <c r="F678" s="160" t="str">
        <f t="shared" si="40"/>
        <v>是</v>
      </c>
      <c r="G678" s="177" t="str">
        <f t="shared" si="41"/>
        <v>项</v>
      </c>
    </row>
    <row r="679" s="177" customFormat="1" ht="36" customHeight="1" spans="1:7">
      <c r="A679" s="454">
        <v>2083099</v>
      </c>
      <c r="B679" s="313" t="s">
        <v>607</v>
      </c>
      <c r="C679" s="455">
        <v>0</v>
      </c>
      <c r="D679" s="455">
        <v>0</v>
      </c>
      <c r="E679" s="316" t="str">
        <f t="shared" si="39"/>
        <v/>
      </c>
      <c r="F679" s="160" t="str">
        <f t="shared" si="40"/>
        <v>否</v>
      </c>
      <c r="G679" s="177" t="str">
        <f t="shared" si="41"/>
        <v>项</v>
      </c>
    </row>
    <row r="680" s="177" customFormat="1" ht="36" customHeight="1" spans="1:7">
      <c r="A680" s="453">
        <v>20899</v>
      </c>
      <c r="B680" s="309" t="s">
        <v>608</v>
      </c>
      <c r="C680" s="319">
        <f>SUM(C681)</f>
        <v>1332</v>
      </c>
      <c r="D680" s="319">
        <f>SUM(D681)</f>
        <v>1083</v>
      </c>
      <c r="E680" s="316">
        <f t="shared" si="39"/>
        <v>-0.187</v>
      </c>
      <c r="F680" s="160" t="str">
        <f t="shared" si="40"/>
        <v>是</v>
      </c>
      <c r="G680" s="177" t="str">
        <f t="shared" si="41"/>
        <v>款</v>
      </c>
    </row>
    <row r="681" s="177" customFormat="1" ht="36" customHeight="1" spans="1:7">
      <c r="A681" s="313">
        <v>2089999</v>
      </c>
      <c r="B681" s="313" t="s">
        <v>609</v>
      </c>
      <c r="C681" s="455">
        <v>1332</v>
      </c>
      <c r="D681" s="455">
        <v>1083</v>
      </c>
      <c r="E681" s="316">
        <f t="shared" si="39"/>
        <v>-0.187</v>
      </c>
      <c r="F681" s="160" t="str">
        <f t="shared" si="40"/>
        <v>是</v>
      </c>
      <c r="G681" s="177" t="str">
        <f t="shared" si="41"/>
        <v>项</v>
      </c>
    </row>
    <row r="682" s="177" customFormat="1" ht="36" customHeight="1" spans="1:7">
      <c r="A682" s="309" t="s">
        <v>610</v>
      </c>
      <c r="B682" s="471" t="s">
        <v>281</v>
      </c>
      <c r="C682" s="472"/>
      <c r="D682" s="472"/>
      <c r="E682" s="316" t="str">
        <f t="shared" si="39"/>
        <v/>
      </c>
      <c r="F682" s="160" t="str">
        <f t="shared" si="40"/>
        <v>否</v>
      </c>
      <c r="G682" s="177" t="str">
        <f t="shared" si="41"/>
        <v>项</v>
      </c>
    </row>
    <row r="683" s="177" customFormat="1" ht="36" customHeight="1" spans="1:7">
      <c r="A683" s="309" t="s">
        <v>611</v>
      </c>
      <c r="B683" s="471" t="s">
        <v>612</v>
      </c>
      <c r="C683" s="472"/>
      <c r="D683" s="472"/>
      <c r="E683" s="316" t="str">
        <f t="shared" si="39"/>
        <v/>
      </c>
      <c r="F683" s="160" t="str">
        <f t="shared" si="40"/>
        <v>否</v>
      </c>
      <c r="G683" s="177" t="str">
        <f t="shared" si="41"/>
        <v>项</v>
      </c>
    </row>
    <row r="684" s="437" customFormat="1" ht="36" customHeight="1" spans="1:7">
      <c r="A684" s="482">
        <v>210</v>
      </c>
      <c r="B684" s="483" t="s">
        <v>62</v>
      </c>
      <c r="C684" s="484">
        <f>SUM(C685,C690,C704,C708,C720,C723,C727,C732,C736,C740,C743,C752,C761,C763,C764,C754)</f>
        <v>30387</v>
      </c>
      <c r="D684" s="484">
        <f>SUM(D685,D690,D704,D708,D720,D723,D727,D732,D736,D740,D743,D752,D761,D763,D764,D754)</f>
        <v>26560</v>
      </c>
      <c r="E684" s="459">
        <f t="shared" si="39"/>
        <v>-0.126</v>
      </c>
      <c r="F684" s="485" t="str">
        <f t="shared" si="40"/>
        <v>是</v>
      </c>
      <c r="G684" s="486" t="str">
        <f t="shared" si="41"/>
        <v>类</v>
      </c>
    </row>
    <row r="685" s="177" customFormat="1" ht="36" customHeight="1" spans="1:7">
      <c r="A685" s="453">
        <v>21001</v>
      </c>
      <c r="B685" s="309" t="s">
        <v>613</v>
      </c>
      <c r="C685" s="319">
        <f>SUM(C686:C689)</f>
        <v>648</v>
      </c>
      <c r="D685" s="319">
        <f>SUM(D686:D689)</f>
        <v>1252</v>
      </c>
      <c r="E685" s="316">
        <f t="shared" si="39"/>
        <v>0.932</v>
      </c>
      <c r="F685" s="160" t="str">
        <f t="shared" si="40"/>
        <v>是</v>
      </c>
      <c r="G685" s="177" t="str">
        <f t="shared" si="41"/>
        <v>款</v>
      </c>
    </row>
    <row r="686" s="177" customFormat="1" ht="36" customHeight="1" spans="1:7">
      <c r="A686" s="454">
        <v>2100101</v>
      </c>
      <c r="B686" s="313" t="s">
        <v>137</v>
      </c>
      <c r="C686" s="455">
        <v>469</v>
      </c>
      <c r="D686" s="455">
        <v>428</v>
      </c>
      <c r="E686" s="316">
        <f t="shared" si="39"/>
        <v>-0.087</v>
      </c>
      <c r="F686" s="160" t="str">
        <f t="shared" si="40"/>
        <v>是</v>
      </c>
      <c r="G686" s="177" t="str">
        <f t="shared" si="41"/>
        <v>项</v>
      </c>
    </row>
    <row r="687" s="177" customFormat="1" ht="36" customHeight="1" spans="1:7">
      <c r="A687" s="454">
        <v>2100102</v>
      </c>
      <c r="B687" s="313" t="s">
        <v>138</v>
      </c>
      <c r="C687" s="455">
        <v>0</v>
      </c>
      <c r="D687" s="455">
        <v>0</v>
      </c>
      <c r="E687" s="316" t="str">
        <f t="shared" si="39"/>
        <v/>
      </c>
      <c r="F687" s="160" t="str">
        <f t="shared" si="40"/>
        <v>否</v>
      </c>
      <c r="G687" s="177" t="str">
        <f t="shared" si="41"/>
        <v>项</v>
      </c>
    </row>
    <row r="688" s="177" customFormat="1" ht="36" customHeight="1" spans="1:7">
      <c r="A688" s="454">
        <v>2100103</v>
      </c>
      <c r="B688" s="313" t="s">
        <v>139</v>
      </c>
      <c r="C688" s="455">
        <v>0</v>
      </c>
      <c r="D688" s="455">
        <v>0</v>
      </c>
      <c r="E688" s="316" t="str">
        <f t="shared" si="39"/>
        <v/>
      </c>
      <c r="F688" s="160" t="str">
        <f t="shared" si="40"/>
        <v>否</v>
      </c>
      <c r="G688" s="177" t="str">
        <f t="shared" si="41"/>
        <v>项</v>
      </c>
    </row>
    <row r="689" s="177" customFormat="1" ht="36" customHeight="1" spans="1:7">
      <c r="A689" s="454">
        <v>2100199</v>
      </c>
      <c r="B689" s="313" t="s">
        <v>614</v>
      </c>
      <c r="C689" s="455">
        <v>179</v>
      </c>
      <c r="D689" s="455">
        <v>824</v>
      </c>
      <c r="E689" s="316">
        <f t="shared" si="39"/>
        <v>3.603</v>
      </c>
      <c r="F689" s="160" t="str">
        <f t="shared" si="40"/>
        <v>是</v>
      </c>
      <c r="G689" s="177" t="str">
        <f t="shared" si="41"/>
        <v>项</v>
      </c>
    </row>
    <row r="690" s="177" customFormat="1" ht="36" customHeight="1" spans="1:7">
      <c r="A690" s="453">
        <v>21002</v>
      </c>
      <c r="B690" s="309" t="s">
        <v>615</v>
      </c>
      <c r="C690" s="319">
        <f>SUM(C691:C703)</f>
        <v>3382</v>
      </c>
      <c r="D690" s="319">
        <f>SUM(D691:D703)</f>
        <v>3095</v>
      </c>
      <c r="E690" s="316">
        <f t="shared" si="39"/>
        <v>-0.085</v>
      </c>
      <c r="F690" s="160" t="str">
        <f t="shared" si="40"/>
        <v>是</v>
      </c>
      <c r="G690" s="177" t="str">
        <f t="shared" si="41"/>
        <v>款</v>
      </c>
    </row>
    <row r="691" s="177" customFormat="1" ht="36" customHeight="1" spans="1:7">
      <c r="A691" s="454">
        <v>2100201</v>
      </c>
      <c r="B691" s="313" t="s">
        <v>616</v>
      </c>
      <c r="C691" s="455">
        <v>2523</v>
      </c>
      <c r="D691" s="455">
        <v>2522</v>
      </c>
      <c r="E691" s="316">
        <f t="shared" si="39"/>
        <v>0</v>
      </c>
      <c r="F691" s="160" t="str">
        <f t="shared" si="40"/>
        <v>是</v>
      </c>
      <c r="G691" s="177" t="str">
        <f t="shared" si="41"/>
        <v>项</v>
      </c>
    </row>
    <row r="692" s="177" customFormat="1" ht="36" customHeight="1" spans="1:7">
      <c r="A692" s="454">
        <v>2100202</v>
      </c>
      <c r="B692" s="313" t="s">
        <v>617</v>
      </c>
      <c r="C692" s="455">
        <v>803</v>
      </c>
      <c r="D692" s="455">
        <v>549</v>
      </c>
      <c r="E692" s="316">
        <f t="shared" si="39"/>
        <v>-0.316</v>
      </c>
      <c r="F692" s="160" t="str">
        <f t="shared" si="40"/>
        <v>是</v>
      </c>
      <c r="G692" s="177" t="str">
        <f t="shared" si="41"/>
        <v>项</v>
      </c>
    </row>
    <row r="693" s="177" customFormat="1" ht="36" customHeight="1" spans="1:7">
      <c r="A693" s="454">
        <v>2100203</v>
      </c>
      <c r="B693" s="313" t="s">
        <v>618</v>
      </c>
      <c r="C693" s="455">
        <v>0</v>
      </c>
      <c r="D693" s="455">
        <v>0</v>
      </c>
      <c r="E693" s="316" t="str">
        <f t="shared" si="39"/>
        <v/>
      </c>
      <c r="F693" s="160" t="str">
        <f t="shared" si="40"/>
        <v>否</v>
      </c>
      <c r="G693" s="177" t="str">
        <f t="shared" si="41"/>
        <v>项</v>
      </c>
    </row>
    <row r="694" s="177" customFormat="1" ht="36" customHeight="1" spans="1:7">
      <c r="A694" s="454">
        <v>2100204</v>
      </c>
      <c r="B694" s="313" t="s">
        <v>619</v>
      </c>
      <c r="C694" s="455">
        <v>0</v>
      </c>
      <c r="D694" s="455">
        <v>0</v>
      </c>
      <c r="E694" s="316" t="str">
        <f t="shared" si="39"/>
        <v/>
      </c>
      <c r="F694" s="160" t="str">
        <f t="shared" si="40"/>
        <v>否</v>
      </c>
      <c r="G694" s="177" t="str">
        <f t="shared" si="41"/>
        <v>项</v>
      </c>
    </row>
    <row r="695" s="177" customFormat="1" ht="36" customHeight="1" spans="1:7">
      <c r="A695" s="454">
        <v>2100205</v>
      </c>
      <c r="B695" s="313" t="s">
        <v>620</v>
      </c>
      <c r="C695" s="455">
        <v>0</v>
      </c>
      <c r="D695" s="455">
        <v>0</v>
      </c>
      <c r="E695" s="316" t="str">
        <f t="shared" si="39"/>
        <v/>
      </c>
      <c r="F695" s="160" t="str">
        <f t="shared" si="40"/>
        <v>否</v>
      </c>
      <c r="G695" s="177" t="str">
        <f t="shared" si="41"/>
        <v>项</v>
      </c>
    </row>
    <row r="696" s="177" customFormat="1" ht="36" customHeight="1" spans="1:7">
      <c r="A696" s="454">
        <v>2100206</v>
      </c>
      <c r="B696" s="313" t="s">
        <v>621</v>
      </c>
      <c r="C696" s="455">
        <v>0</v>
      </c>
      <c r="D696" s="455">
        <v>0</v>
      </c>
      <c r="E696" s="316" t="str">
        <f t="shared" si="39"/>
        <v/>
      </c>
      <c r="F696" s="160" t="str">
        <f t="shared" si="40"/>
        <v>否</v>
      </c>
      <c r="G696" s="177" t="str">
        <f t="shared" si="41"/>
        <v>项</v>
      </c>
    </row>
    <row r="697" s="177" customFormat="1" ht="36" customHeight="1" spans="1:7">
      <c r="A697" s="454">
        <v>2100207</v>
      </c>
      <c r="B697" s="313" t="s">
        <v>622</v>
      </c>
      <c r="C697" s="455">
        <v>0</v>
      </c>
      <c r="D697" s="455">
        <v>0</v>
      </c>
      <c r="E697" s="316" t="str">
        <f t="shared" si="39"/>
        <v/>
      </c>
      <c r="F697" s="160" t="str">
        <f t="shared" si="40"/>
        <v>否</v>
      </c>
      <c r="G697" s="177" t="str">
        <f t="shared" si="41"/>
        <v>项</v>
      </c>
    </row>
    <row r="698" s="177" customFormat="1" ht="36" customHeight="1" spans="1:7">
      <c r="A698" s="454">
        <v>2100208</v>
      </c>
      <c r="B698" s="313" t="s">
        <v>623</v>
      </c>
      <c r="C698" s="455">
        <v>0</v>
      </c>
      <c r="D698" s="455">
        <v>0</v>
      </c>
      <c r="E698" s="316" t="str">
        <f t="shared" si="39"/>
        <v/>
      </c>
      <c r="F698" s="160" t="str">
        <f t="shared" si="40"/>
        <v>否</v>
      </c>
      <c r="G698" s="177" t="str">
        <f t="shared" si="41"/>
        <v>项</v>
      </c>
    </row>
    <row r="699" s="177" customFormat="1" ht="36" customHeight="1" spans="1:7">
      <c r="A699" s="454">
        <v>2100209</v>
      </c>
      <c r="B699" s="313" t="s">
        <v>624</v>
      </c>
      <c r="C699" s="455">
        <v>0</v>
      </c>
      <c r="D699" s="455">
        <v>0</v>
      </c>
      <c r="E699" s="316" t="str">
        <f t="shared" si="39"/>
        <v/>
      </c>
      <c r="F699" s="160" t="str">
        <f t="shared" si="40"/>
        <v>否</v>
      </c>
      <c r="G699" s="177" t="str">
        <f t="shared" si="41"/>
        <v>项</v>
      </c>
    </row>
    <row r="700" s="177" customFormat="1" ht="36" customHeight="1" spans="1:7">
      <c r="A700" s="454">
        <v>2100210</v>
      </c>
      <c r="B700" s="313" t="s">
        <v>625</v>
      </c>
      <c r="C700" s="455">
        <v>0</v>
      </c>
      <c r="D700" s="455">
        <v>0</v>
      </c>
      <c r="E700" s="316" t="str">
        <f t="shared" si="39"/>
        <v/>
      </c>
      <c r="F700" s="160" t="str">
        <f t="shared" si="40"/>
        <v>否</v>
      </c>
      <c r="G700" s="177" t="str">
        <f t="shared" si="41"/>
        <v>项</v>
      </c>
    </row>
    <row r="701" s="177" customFormat="1" ht="36" customHeight="1" spans="1:7">
      <c r="A701" s="454">
        <v>2100211</v>
      </c>
      <c r="B701" s="313" t="s">
        <v>626</v>
      </c>
      <c r="C701" s="455">
        <v>0</v>
      </c>
      <c r="D701" s="455">
        <v>0</v>
      </c>
      <c r="E701" s="316" t="str">
        <f t="shared" si="39"/>
        <v/>
      </c>
      <c r="F701" s="160" t="str">
        <f t="shared" si="40"/>
        <v>否</v>
      </c>
      <c r="G701" s="177" t="str">
        <f t="shared" si="41"/>
        <v>项</v>
      </c>
    </row>
    <row r="702" s="177" customFormat="1" ht="36" customHeight="1" spans="1:7">
      <c r="A702" s="454">
        <v>2100212</v>
      </c>
      <c r="B702" s="313" t="s">
        <v>627</v>
      </c>
      <c r="C702" s="455">
        <v>0</v>
      </c>
      <c r="D702" s="455">
        <v>0</v>
      </c>
      <c r="E702" s="316" t="str">
        <f t="shared" si="39"/>
        <v/>
      </c>
      <c r="F702" s="160" t="str">
        <f t="shared" si="40"/>
        <v>否</v>
      </c>
      <c r="G702" s="177" t="str">
        <f t="shared" si="41"/>
        <v>项</v>
      </c>
    </row>
    <row r="703" s="177" customFormat="1" ht="36" customHeight="1" spans="1:7">
      <c r="A703" s="454">
        <v>2100299</v>
      </c>
      <c r="B703" s="313" t="s">
        <v>628</v>
      </c>
      <c r="C703" s="455">
        <v>56</v>
      </c>
      <c r="D703" s="455">
        <v>24</v>
      </c>
      <c r="E703" s="316">
        <f t="shared" si="39"/>
        <v>-0.571</v>
      </c>
      <c r="F703" s="160" t="str">
        <f t="shared" si="40"/>
        <v>是</v>
      </c>
      <c r="G703" s="177" t="str">
        <f t="shared" si="41"/>
        <v>项</v>
      </c>
    </row>
    <row r="704" s="177" customFormat="1" ht="36" customHeight="1" spans="1:7">
      <c r="A704" s="453">
        <v>21003</v>
      </c>
      <c r="B704" s="309" t="s">
        <v>629</v>
      </c>
      <c r="C704" s="319">
        <f>SUM(C705:C707)</f>
        <v>4830</v>
      </c>
      <c r="D704" s="319">
        <f>SUM(D705:D707)</f>
        <v>3562</v>
      </c>
      <c r="E704" s="316">
        <f t="shared" si="39"/>
        <v>-0.263</v>
      </c>
      <c r="F704" s="160" t="str">
        <f t="shared" si="40"/>
        <v>是</v>
      </c>
      <c r="G704" s="177" t="str">
        <f t="shared" si="41"/>
        <v>款</v>
      </c>
    </row>
    <row r="705" s="177" customFormat="1" ht="36" customHeight="1" spans="1:7">
      <c r="A705" s="454">
        <v>2100301</v>
      </c>
      <c r="B705" s="313" t="s">
        <v>630</v>
      </c>
      <c r="C705" s="455">
        <v>0</v>
      </c>
      <c r="D705" s="455">
        <v>0</v>
      </c>
      <c r="E705" s="316" t="str">
        <f t="shared" si="39"/>
        <v/>
      </c>
      <c r="F705" s="160" t="str">
        <f t="shared" si="40"/>
        <v>否</v>
      </c>
      <c r="G705" s="177" t="str">
        <f t="shared" si="41"/>
        <v>项</v>
      </c>
    </row>
    <row r="706" s="177" customFormat="1" ht="36" customHeight="1" spans="1:7">
      <c r="A706" s="454">
        <v>2100302</v>
      </c>
      <c r="B706" s="313" t="s">
        <v>631</v>
      </c>
      <c r="C706" s="455">
        <v>3814</v>
      </c>
      <c r="D706" s="455">
        <v>3266</v>
      </c>
      <c r="E706" s="316">
        <f t="shared" si="39"/>
        <v>-0.144</v>
      </c>
      <c r="F706" s="160" t="str">
        <f t="shared" si="40"/>
        <v>是</v>
      </c>
      <c r="G706" s="177" t="str">
        <f t="shared" si="41"/>
        <v>项</v>
      </c>
    </row>
    <row r="707" s="177" customFormat="1" ht="36" customHeight="1" spans="1:7">
      <c r="A707" s="454">
        <v>2100399</v>
      </c>
      <c r="B707" s="313" t="s">
        <v>632</v>
      </c>
      <c r="C707" s="455">
        <v>1016</v>
      </c>
      <c r="D707" s="455">
        <v>296</v>
      </c>
      <c r="E707" s="316">
        <f t="shared" si="39"/>
        <v>-0.709</v>
      </c>
      <c r="F707" s="160" t="str">
        <f t="shared" si="40"/>
        <v>是</v>
      </c>
      <c r="G707" s="177" t="str">
        <f t="shared" si="41"/>
        <v>项</v>
      </c>
    </row>
    <row r="708" s="177" customFormat="1" ht="36" customHeight="1" spans="1:7">
      <c r="A708" s="453">
        <v>21004</v>
      </c>
      <c r="B708" s="309" t="s">
        <v>633</v>
      </c>
      <c r="C708" s="319">
        <f>SUM(C709:C719)</f>
        <v>9272</v>
      </c>
      <c r="D708" s="319">
        <f>SUM(D709:D719)</f>
        <v>7777</v>
      </c>
      <c r="E708" s="316">
        <f t="shared" si="39"/>
        <v>-0.161</v>
      </c>
      <c r="F708" s="160" t="str">
        <f t="shared" si="40"/>
        <v>是</v>
      </c>
      <c r="G708" s="177" t="str">
        <f t="shared" si="41"/>
        <v>款</v>
      </c>
    </row>
    <row r="709" s="177" customFormat="1" ht="36" customHeight="1" spans="1:7">
      <c r="A709" s="454">
        <v>2100401</v>
      </c>
      <c r="B709" s="313" t="s">
        <v>634</v>
      </c>
      <c r="C709" s="455">
        <v>924</v>
      </c>
      <c r="D709" s="455">
        <v>733</v>
      </c>
      <c r="E709" s="316">
        <f t="shared" si="39"/>
        <v>-0.207</v>
      </c>
      <c r="F709" s="160" t="str">
        <f t="shared" si="40"/>
        <v>是</v>
      </c>
      <c r="G709" s="177" t="str">
        <f t="shared" si="41"/>
        <v>项</v>
      </c>
    </row>
    <row r="710" s="177" customFormat="1" ht="36" customHeight="1" spans="1:7">
      <c r="A710" s="454">
        <v>2100402</v>
      </c>
      <c r="B710" s="313" t="s">
        <v>635</v>
      </c>
      <c r="C710" s="455">
        <v>0</v>
      </c>
      <c r="D710" s="455">
        <v>0</v>
      </c>
      <c r="E710" s="316" t="str">
        <f t="shared" si="39"/>
        <v/>
      </c>
      <c r="F710" s="160" t="str">
        <f t="shared" si="40"/>
        <v>否</v>
      </c>
      <c r="G710" s="177" t="str">
        <f t="shared" si="41"/>
        <v>项</v>
      </c>
    </row>
    <row r="711" s="177" customFormat="1" ht="36" customHeight="1" spans="1:7">
      <c r="A711" s="454">
        <v>2100403</v>
      </c>
      <c r="B711" s="313" t="s">
        <v>636</v>
      </c>
      <c r="C711" s="455">
        <v>1018</v>
      </c>
      <c r="D711" s="455">
        <v>1120</v>
      </c>
      <c r="E711" s="316">
        <f t="shared" si="39"/>
        <v>0.1</v>
      </c>
      <c r="F711" s="160" t="str">
        <f t="shared" si="40"/>
        <v>是</v>
      </c>
      <c r="G711" s="177" t="str">
        <f t="shared" si="41"/>
        <v>项</v>
      </c>
    </row>
    <row r="712" s="177" customFormat="1" ht="36" customHeight="1" spans="1:7">
      <c r="A712" s="454">
        <v>2100404</v>
      </c>
      <c r="B712" s="313" t="s">
        <v>637</v>
      </c>
      <c r="C712" s="455">
        <v>0</v>
      </c>
      <c r="D712" s="455">
        <v>0</v>
      </c>
      <c r="E712" s="316" t="str">
        <f t="shared" si="39"/>
        <v/>
      </c>
      <c r="F712" s="160" t="str">
        <f t="shared" si="40"/>
        <v>否</v>
      </c>
      <c r="G712" s="177" t="str">
        <f t="shared" si="41"/>
        <v>项</v>
      </c>
    </row>
    <row r="713" s="177" customFormat="1" ht="36" customHeight="1" spans="1:7">
      <c r="A713" s="454">
        <v>2100405</v>
      </c>
      <c r="B713" s="313" t="s">
        <v>638</v>
      </c>
      <c r="C713" s="455">
        <v>0</v>
      </c>
      <c r="D713" s="455">
        <v>0</v>
      </c>
      <c r="E713" s="316" t="str">
        <f t="shared" si="39"/>
        <v/>
      </c>
      <c r="F713" s="160" t="str">
        <f t="shared" si="40"/>
        <v>否</v>
      </c>
      <c r="G713" s="177" t="str">
        <f t="shared" si="41"/>
        <v>项</v>
      </c>
    </row>
    <row r="714" s="177" customFormat="1" ht="36" customHeight="1" spans="1:7">
      <c r="A714" s="454">
        <v>2100406</v>
      </c>
      <c r="B714" s="313" t="s">
        <v>639</v>
      </c>
      <c r="C714" s="455">
        <v>0</v>
      </c>
      <c r="D714" s="455">
        <v>0</v>
      </c>
      <c r="E714" s="316" t="str">
        <f t="shared" si="39"/>
        <v/>
      </c>
      <c r="F714" s="160" t="str">
        <f t="shared" si="40"/>
        <v>否</v>
      </c>
      <c r="G714" s="177" t="str">
        <f t="shared" si="41"/>
        <v>项</v>
      </c>
    </row>
    <row r="715" s="177" customFormat="1" ht="36" customHeight="1" spans="1:7">
      <c r="A715" s="454">
        <v>2100407</v>
      </c>
      <c r="B715" s="313" t="s">
        <v>640</v>
      </c>
      <c r="C715" s="455">
        <v>0</v>
      </c>
      <c r="D715" s="455">
        <v>0</v>
      </c>
      <c r="E715" s="316" t="str">
        <f t="shared" si="39"/>
        <v/>
      </c>
      <c r="F715" s="160" t="str">
        <f t="shared" si="40"/>
        <v>否</v>
      </c>
      <c r="G715" s="177" t="str">
        <f t="shared" si="41"/>
        <v>项</v>
      </c>
    </row>
    <row r="716" s="177" customFormat="1" ht="36" customHeight="1" spans="1:7">
      <c r="A716" s="454">
        <v>2100408</v>
      </c>
      <c r="B716" s="313" t="s">
        <v>641</v>
      </c>
      <c r="C716" s="455">
        <v>4609</v>
      </c>
      <c r="D716" s="455">
        <v>5131</v>
      </c>
      <c r="E716" s="316">
        <f t="shared" si="39"/>
        <v>0.113</v>
      </c>
      <c r="F716" s="160" t="str">
        <f t="shared" si="40"/>
        <v>是</v>
      </c>
      <c r="G716" s="177" t="str">
        <f t="shared" si="41"/>
        <v>项</v>
      </c>
    </row>
    <row r="717" s="177" customFormat="1" ht="36" customHeight="1" spans="1:7">
      <c r="A717" s="454">
        <v>2100409</v>
      </c>
      <c r="B717" s="313" t="s">
        <v>642</v>
      </c>
      <c r="C717" s="455">
        <v>832</v>
      </c>
      <c r="D717" s="455">
        <v>793</v>
      </c>
      <c r="E717" s="316">
        <f t="shared" ref="E717:E780" si="42">IF(C717&gt;0,D717/C717-1,IF(C717&lt;0,-(D717/C717-1),""))</f>
        <v>-0.047</v>
      </c>
      <c r="F717" s="160" t="str">
        <f t="shared" si="40"/>
        <v>是</v>
      </c>
      <c r="G717" s="177" t="str">
        <f t="shared" si="41"/>
        <v>项</v>
      </c>
    </row>
    <row r="718" s="177" customFormat="1" ht="36" customHeight="1" spans="1:7">
      <c r="A718" s="454">
        <v>2100410</v>
      </c>
      <c r="B718" s="313" t="s">
        <v>643</v>
      </c>
      <c r="C718" s="455">
        <v>659</v>
      </c>
      <c r="D718" s="455">
        <v>0</v>
      </c>
      <c r="E718" s="316">
        <f t="shared" si="42"/>
        <v>-1</v>
      </c>
      <c r="F718" s="160" t="str">
        <f t="shared" si="40"/>
        <v>是</v>
      </c>
      <c r="G718" s="177" t="str">
        <f t="shared" si="41"/>
        <v>项</v>
      </c>
    </row>
    <row r="719" s="177" customFormat="1" ht="36" customHeight="1" spans="1:7">
      <c r="A719" s="454">
        <v>2100499</v>
      </c>
      <c r="B719" s="313" t="s">
        <v>644</v>
      </c>
      <c r="C719" s="455">
        <v>1230</v>
      </c>
      <c r="D719" s="455">
        <v>0</v>
      </c>
      <c r="E719" s="316">
        <f t="shared" si="42"/>
        <v>-1</v>
      </c>
      <c r="F719" s="160" t="str">
        <f t="shared" si="40"/>
        <v>是</v>
      </c>
      <c r="G719" s="177" t="str">
        <f t="shared" si="41"/>
        <v>项</v>
      </c>
    </row>
    <row r="720" s="177" customFormat="1" ht="36" customHeight="1" spans="1:7">
      <c r="A720" s="453">
        <v>21006</v>
      </c>
      <c r="B720" s="309" t="s">
        <v>645</v>
      </c>
      <c r="C720" s="319">
        <f>SUM(C721:C722)</f>
        <v>0</v>
      </c>
      <c r="D720" s="319">
        <f>SUM(D721:D722)</f>
        <v>0</v>
      </c>
      <c r="E720" s="316" t="str">
        <f t="shared" si="42"/>
        <v/>
      </c>
      <c r="F720" s="160" t="str">
        <f t="shared" si="40"/>
        <v>否</v>
      </c>
      <c r="G720" s="177" t="str">
        <f t="shared" si="41"/>
        <v>款</v>
      </c>
    </row>
    <row r="721" s="177" customFormat="1" ht="36" customHeight="1" spans="1:7">
      <c r="A721" s="454">
        <v>2100601</v>
      </c>
      <c r="B721" s="313" t="s">
        <v>646</v>
      </c>
      <c r="C721" s="455">
        <v>0</v>
      </c>
      <c r="D721" s="455"/>
      <c r="E721" s="316" t="str">
        <f t="shared" si="42"/>
        <v/>
      </c>
      <c r="F721" s="160" t="str">
        <f t="shared" si="40"/>
        <v>否</v>
      </c>
      <c r="G721" s="177" t="str">
        <f t="shared" si="41"/>
        <v>项</v>
      </c>
    </row>
    <row r="722" s="177" customFormat="1" ht="36" customHeight="1" spans="1:7">
      <c r="A722" s="454">
        <v>2100699</v>
      </c>
      <c r="B722" s="313" t="s">
        <v>647</v>
      </c>
      <c r="C722" s="455">
        <v>0</v>
      </c>
      <c r="D722" s="455"/>
      <c r="E722" s="316" t="str">
        <f t="shared" si="42"/>
        <v/>
      </c>
      <c r="F722" s="160" t="str">
        <f t="shared" si="40"/>
        <v>否</v>
      </c>
      <c r="G722" s="177" t="str">
        <f t="shared" si="41"/>
        <v>项</v>
      </c>
    </row>
    <row r="723" s="177" customFormat="1" ht="36" customHeight="1" spans="1:7">
      <c r="A723" s="453">
        <v>21007</v>
      </c>
      <c r="B723" s="309" t="s">
        <v>648</v>
      </c>
      <c r="C723" s="319">
        <f>SUM(C724:C726)</f>
        <v>1545</v>
      </c>
      <c r="D723" s="319">
        <f>SUM(D724:D726)</f>
        <v>1693</v>
      </c>
      <c r="E723" s="316">
        <f t="shared" si="42"/>
        <v>0.096</v>
      </c>
      <c r="F723" s="160" t="str">
        <f t="shared" ref="F723:F753" si="43">IF(LEN(A723)=3,"是",IF(B723&lt;&gt;"",IF(SUM(C723:D723)&lt;&gt;0,"是","否"),"是"))</f>
        <v>是</v>
      </c>
      <c r="G723" s="177" t="str">
        <f t="shared" ref="G723:G753" si="44">IF(LEN(A723)=3,"类",IF(LEN(A723)=5,"款","项"))</f>
        <v>款</v>
      </c>
    </row>
    <row r="724" s="177" customFormat="1" ht="36" customHeight="1" spans="1:7">
      <c r="A724" s="454">
        <v>2100716</v>
      </c>
      <c r="B724" s="313" t="s">
        <v>649</v>
      </c>
      <c r="C724" s="455">
        <v>0</v>
      </c>
      <c r="D724" s="455">
        <v>0</v>
      </c>
      <c r="E724" s="316" t="str">
        <f t="shared" si="42"/>
        <v/>
      </c>
      <c r="F724" s="160" t="str">
        <f t="shared" si="43"/>
        <v>否</v>
      </c>
      <c r="G724" s="177" t="str">
        <f t="shared" si="44"/>
        <v>项</v>
      </c>
    </row>
    <row r="725" s="177" customFormat="1" ht="36" customHeight="1" spans="1:7">
      <c r="A725" s="454">
        <v>2100717</v>
      </c>
      <c r="B725" s="313" t="s">
        <v>650</v>
      </c>
      <c r="C725" s="455">
        <v>300</v>
      </c>
      <c r="D725" s="455">
        <v>260</v>
      </c>
      <c r="E725" s="316">
        <f t="shared" si="42"/>
        <v>-0.133</v>
      </c>
      <c r="F725" s="160" t="str">
        <f t="shared" si="43"/>
        <v>是</v>
      </c>
      <c r="G725" s="177" t="str">
        <f t="shared" si="44"/>
        <v>项</v>
      </c>
    </row>
    <row r="726" s="177" customFormat="1" ht="36" customHeight="1" spans="1:7">
      <c r="A726" s="454">
        <v>2100799</v>
      </c>
      <c r="B726" s="313" t="s">
        <v>651</v>
      </c>
      <c r="C726" s="455">
        <v>1245</v>
      </c>
      <c r="D726" s="455">
        <v>1433</v>
      </c>
      <c r="E726" s="316">
        <f t="shared" si="42"/>
        <v>0.151</v>
      </c>
      <c r="F726" s="160" t="str">
        <f t="shared" si="43"/>
        <v>是</v>
      </c>
      <c r="G726" s="177" t="str">
        <f t="shared" si="44"/>
        <v>项</v>
      </c>
    </row>
    <row r="727" s="177" customFormat="1" ht="36" customHeight="1" spans="1:7">
      <c r="A727" s="453">
        <v>21011</v>
      </c>
      <c r="B727" s="309" t="s">
        <v>652</v>
      </c>
      <c r="C727" s="319">
        <f>SUM(C728:C731)</f>
        <v>7660</v>
      </c>
      <c r="D727" s="319">
        <f>SUM(D728:D731)</f>
        <v>7638</v>
      </c>
      <c r="E727" s="316">
        <f t="shared" si="42"/>
        <v>-0.003</v>
      </c>
      <c r="F727" s="160" t="str">
        <f t="shared" si="43"/>
        <v>是</v>
      </c>
      <c r="G727" s="177" t="str">
        <f t="shared" si="44"/>
        <v>款</v>
      </c>
    </row>
    <row r="728" s="177" customFormat="1" ht="36" customHeight="1" spans="1:7">
      <c r="A728" s="454">
        <v>2101101</v>
      </c>
      <c r="B728" s="313" t="s">
        <v>653</v>
      </c>
      <c r="C728" s="455">
        <v>1366</v>
      </c>
      <c r="D728" s="455">
        <v>1311</v>
      </c>
      <c r="E728" s="316">
        <f t="shared" si="42"/>
        <v>-0.04</v>
      </c>
      <c r="F728" s="160" t="str">
        <f t="shared" si="43"/>
        <v>是</v>
      </c>
      <c r="G728" s="177" t="str">
        <f t="shared" si="44"/>
        <v>项</v>
      </c>
    </row>
    <row r="729" s="177" customFormat="1" ht="36" customHeight="1" spans="1:7">
      <c r="A729" s="454">
        <v>2101102</v>
      </c>
      <c r="B729" s="313" t="s">
        <v>654</v>
      </c>
      <c r="C729" s="455">
        <v>3309</v>
      </c>
      <c r="D729" s="455">
        <v>3265</v>
      </c>
      <c r="E729" s="316">
        <f t="shared" si="42"/>
        <v>-0.013</v>
      </c>
      <c r="F729" s="160" t="str">
        <f t="shared" si="43"/>
        <v>是</v>
      </c>
      <c r="G729" s="177" t="str">
        <f t="shared" si="44"/>
        <v>项</v>
      </c>
    </row>
    <row r="730" s="177" customFormat="1" ht="36" customHeight="1" spans="1:7">
      <c r="A730" s="454">
        <v>2101103</v>
      </c>
      <c r="B730" s="313" t="s">
        <v>655</v>
      </c>
      <c r="C730" s="455">
        <v>2602</v>
      </c>
      <c r="D730" s="455">
        <v>2717</v>
      </c>
      <c r="E730" s="316">
        <f t="shared" si="42"/>
        <v>0.044</v>
      </c>
      <c r="F730" s="160" t="str">
        <f t="shared" si="43"/>
        <v>是</v>
      </c>
      <c r="G730" s="177" t="str">
        <f t="shared" si="44"/>
        <v>项</v>
      </c>
    </row>
    <row r="731" s="177" customFormat="1" ht="36" customHeight="1" spans="1:7">
      <c r="A731" s="454">
        <v>2101199</v>
      </c>
      <c r="B731" s="313" t="s">
        <v>656</v>
      </c>
      <c r="C731" s="455">
        <v>383</v>
      </c>
      <c r="D731" s="455">
        <v>345</v>
      </c>
      <c r="E731" s="316">
        <f t="shared" si="42"/>
        <v>-0.099</v>
      </c>
      <c r="F731" s="160" t="str">
        <f t="shared" si="43"/>
        <v>是</v>
      </c>
      <c r="G731" s="177" t="str">
        <f t="shared" si="44"/>
        <v>项</v>
      </c>
    </row>
    <row r="732" s="177" customFormat="1" ht="36" customHeight="1" spans="1:7">
      <c r="A732" s="453">
        <v>21012</v>
      </c>
      <c r="B732" s="309" t="s">
        <v>657</v>
      </c>
      <c r="C732" s="319">
        <f>SUM(C733:C735)</f>
        <v>485</v>
      </c>
      <c r="D732" s="319">
        <f>SUM(D733:D735)</f>
        <v>501</v>
      </c>
      <c r="E732" s="316">
        <f t="shared" si="42"/>
        <v>0.033</v>
      </c>
      <c r="F732" s="160" t="str">
        <f t="shared" si="43"/>
        <v>是</v>
      </c>
      <c r="G732" s="177" t="str">
        <f t="shared" si="44"/>
        <v>款</v>
      </c>
    </row>
    <row r="733" s="177" customFormat="1" ht="36" customHeight="1" spans="1:7">
      <c r="A733" s="454">
        <v>2101201</v>
      </c>
      <c r="B733" s="313" t="s">
        <v>658</v>
      </c>
      <c r="C733" s="455">
        <v>0</v>
      </c>
      <c r="D733" s="455">
        <v>0</v>
      </c>
      <c r="E733" s="316" t="str">
        <f t="shared" si="42"/>
        <v/>
      </c>
      <c r="F733" s="160" t="str">
        <f t="shared" si="43"/>
        <v>否</v>
      </c>
      <c r="G733" s="177" t="str">
        <f t="shared" si="44"/>
        <v>项</v>
      </c>
    </row>
    <row r="734" s="177" customFormat="1" ht="36" customHeight="1" spans="1:7">
      <c r="A734" s="454">
        <v>2101202</v>
      </c>
      <c r="B734" s="313" t="s">
        <v>659</v>
      </c>
      <c r="C734" s="455">
        <v>485</v>
      </c>
      <c r="D734" s="455">
        <v>501</v>
      </c>
      <c r="E734" s="316">
        <f t="shared" si="42"/>
        <v>0.033</v>
      </c>
      <c r="F734" s="160" t="str">
        <f t="shared" si="43"/>
        <v>是</v>
      </c>
      <c r="G734" s="177" t="str">
        <f t="shared" si="44"/>
        <v>项</v>
      </c>
    </row>
    <row r="735" s="177" customFormat="1" ht="36" customHeight="1" spans="1:7">
      <c r="A735" s="454">
        <v>2101299</v>
      </c>
      <c r="B735" s="313" t="s">
        <v>660</v>
      </c>
      <c r="C735" s="455">
        <v>0</v>
      </c>
      <c r="D735" s="455">
        <v>0</v>
      </c>
      <c r="E735" s="316" t="str">
        <f t="shared" si="42"/>
        <v/>
      </c>
      <c r="F735" s="160" t="str">
        <f t="shared" si="43"/>
        <v>否</v>
      </c>
      <c r="G735" s="177" t="str">
        <f t="shared" si="44"/>
        <v>项</v>
      </c>
    </row>
    <row r="736" s="177" customFormat="1" ht="36" customHeight="1" spans="1:7">
      <c r="A736" s="453">
        <v>21013</v>
      </c>
      <c r="B736" s="309" t="s">
        <v>661</v>
      </c>
      <c r="C736" s="319">
        <f>SUM(C737:C739)</f>
        <v>523</v>
      </c>
      <c r="D736" s="319">
        <f>SUM(D737:D739)</f>
        <v>12</v>
      </c>
      <c r="E736" s="316">
        <f t="shared" si="42"/>
        <v>-0.977</v>
      </c>
      <c r="F736" s="160" t="str">
        <f t="shared" si="43"/>
        <v>是</v>
      </c>
      <c r="G736" s="177" t="str">
        <f t="shared" si="44"/>
        <v>款</v>
      </c>
    </row>
    <row r="737" s="177" customFormat="1" ht="36" customHeight="1" spans="1:7">
      <c r="A737" s="454">
        <v>2101301</v>
      </c>
      <c r="B737" s="313" t="s">
        <v>662</v>
      </c>
      <c r="C737" s="455">
        <v>80</v>
      </c>
      <c r="D737" s="455">
        <v>0</v>
      </c>
      <c r="E737" s="316">
        <f t="shared" si="42"/>
        <v>-1</v>
      </c>
      <c r="F737" s="160" t="str">
        <f t="shared" si="43"/>
        <v>是</v>
      </c>
      <c r="G737" s="177" t="str">
        <f t="shared" si="44"/>
        <v>项</v>
      </c>
    </row>
    <row r="738" s="177" customFormat="1" ht="36" customHeight="1" spans="1:7">
      <c r="A738" s="454">
        <v>2101302</v>
      </c>
      <c r="B738" s="313" t="s">
        <v>663</v>
      </c>
      <c r="C738" s="455">
        <v>0</v>
      </c>
      <c r="D738" s="455">
        <v>0</v>
      </c>
      <c r="E738" s="316" t="str">
        <f t="shared" si="42"/>
        <v/>
      </c>
      <c r="F738" s="160" t="str">
        <f t="shared" si="43"/>
        <v>否</v>
      </c>
      <c r="G738" s="177" t="str">
        <f t="shared" si="44"/>
        <v>项</v>
      </c>
    </row>
    <row r="739" s="177" customFormat="1" ht="36" customHeight="1" spans="1:7">
      <c r="A739" s="454">
        <v>2101399</v>
      </c>
      <c r="B739" s="313" t="s">
        <v>664</v>
      </c>
      <c r="C739" s="455">
        <v>443</v>
      </c>
      <c r="D739" s="455">
        <v>12</v>
      </c>
      <c r="E739" s="316">
        <f t="shared" si="42"/>
        <v>-0.973</v>
      </c>
      <c r="F739" s="160" t="str">
        <f t="shared" si="43"/>
        <v>是</v>
      </c>
      <c r="G739" s="177" t="str">
        <f t="shared" si="44"/>
        <v>项</v>
      </c>
    </row>
    <row r="740" s="177" customFormat="1" ht="36" customHeight="1" spans="1:7">
      <c r="A740" s="453">
        <v>21014</v>
      </c>
      <c r="B740" s="309" t="s">
        <v>665</v>
      </c>
      <c r="C740" s="319">
        <f>SUM(C741:C742)</f>
        <v>98</v>
      </c>
      <c r="D740" s="319">
        <f>SUM(D741:D742)</f>
        <v>28</v>
      </c>
      <c r="E740" s="316">
        <f t="shared" si="42"/>
        <v>-0.714</v>
      </c>
      <c r="F740" s="160" t="str">
        <f t="shared" si="43"/>
        <v>是</v>
      </c>
      <c r="G740" s="177" t="str">
        <f t="shared" si="44"/>
        <v>款</v>
      </c>
    </row>
    <row r="741" s="177" customFormat="1" ht="36" customHeight="1" spans="1:7">
      <c r="A741" s="454">
        <v>2101401</v>
      </c>
      <c r="B741" s="313" t="s">
        <v>666</v>
      </c>
      <c r="C741" s="455">
        <v>28</v>
      </c>
      <c r="D741" s="455">
        <v>28</v>
      </c>
      <c r="E741" s="316">
        <f t="shared" si="42"/>
        <v>0</v>
      </c>
      <c r="F741" s="160" t="str">
        <f t="shared" si="43"/>
        <v>是</v>
      </c>
      <c r="G741" s="177" t="str">
        <f t="shared" si="44"/>
        <v>项</v>
      </c>
    </row>
    <row r="742" s="177" customFormat="1" ht="36" customHeight="1" spans="1:7">
      <c r="A742" s="454">
        <v>2101499</v>
      </c>
      <c r="B742" s="313" t="s">
        <v>667</v>
      </c>
      <c r="C742" s="455">
        <v>70</v>
      </c>
      <c r="D742" s="455">
        <v>0</v>
      </c>
      <c r="E742" s="316">
        <f t="shared" si="42"/>
        <v>-1</v>
      </c>
      <c r="F742" s="160" t="str">
        <f t="shared" si="43"/>
        <v>是</v>
      </c>
      <c r="G742" s="177" t="str">
        <f t="shared" si="44"/>
        <v>项</v>
      </c>
    </row>
    <row r="743" s="177" customFormat="1" ht="36" customHeight="1" spans="1:7">
      <c r="A743" s="453">
        <v>21015</v>
      </c>
      <c r="B743" s="309" t="s">
        <v>668</v>
      </c>
      <c r="C743" s="319">
        <f>SUM(C744:C751)</f>
        <v>400</v>
      </c>
      <c r="D743" s="319">
        <f>SUM(D744:D751)</f>
        <v>339</v>
      </c>
      <c r="E743" s="316">
        <f t="shared" si="42"/>
        <v>-0.153</v>
      </c>
      <c r="F743" s="160" t="str">
        <f t="shared" si="43"/>
        <v>是</v>
      </c>
      <c r="G743" s="177" t="str">
        <f t="shared" si="44"/>
        <v>款</v>
      </c>
    </row>
    <row r="744" s="177" customFormat="1" ht="36" customHeight="1" spans="1:7">
      <c r="A744" s="454">
        <v>2101501</v>
      </c>
      <c r="B744" s="313" t="s">
        <v>137</v>
      </c>
      <c r="C744" s="455">
        <v>320</v>
      </c>
      <c r="D744" s="455">
        <v>325</v>
      </c>
      <c r="E744" s="316">
        <f t="shared" si="42"/>
        <v>0.016</v>
      </c>
      <c r="F744" s="160" t="str">
        <f t="shared" si="43"/>
        <v>是</v>
      </c>
      <c r="G744" s="177" t="str">
        <f t="shared" si="44"/>
        <v>项</v>
      </c>
    </row>
    <row r="745" s="177" customFormat="1" ht="36" customHeight="1" spans="1:7">
      <c r="A745" s="454">
        <v>2101502</v>
      </c>
      <c r="B745" s="313" t="s">
        <v>138</v>
      </c>
      <c r="C745" s="455">
        <v>0</v>
      </c>
      <c r="D745" s="455">
        <v>0</v>
      </c>
      <c r="E745" s="316" t="str">
        <f t="shared" si="42"/>
        <v/>
      </c>
      <c r="F745" s="160" t="str">
        <f t="shared" si="43"/>
        <v>否</v>
      </c>
      <c r="G745" s="177" t="str">
        <f t="shared" si="44"/>
        <v>项</v>
      </c>
    </row>
    <row r="746" s="177" customFormat="1" ht="36" customHeight="1" spans="1:7">
      <c r="A746" s="454">
        <v>2101503</v>
      </c>
      <c r="B746" s="313" t="s">
        <v>139</v>
      </c>
      <c r="C746" s="455">
        <v>0</v>
      </c>
      <c r="D746" s="455">
        <v>0</v>
      </c>
      <c r="E746" s="316" t="str">
        <f t="shared" si="42"/>
        <v/>
      </c>
      <c r="F746" s="160" t="str">
        <f t="shared" si="43"/>
        <v>否</v>
      </c>
      <c r="G746" s="177" t="str">
        <f t="shared" si="44"/>
        <v>项</v>
      </c>
    </row>
    <row r="747" s="177" customFormat="1" ht="36" customHeight="1" spans="1:7">
      <c r="A747" s="454">
        <v>2101504</v>
      </c>
      <c r="B747" s="313" t="s">
        <v>178</v>
      </c>
      <c r="C747" s="455">
        <v>3</v>
      </c>
      <c r="D747" s="455">
        <v>0</v>
      </c>
      <c r="E747" s="316">
        <f t="shared" si="42"/>
        <v>-1</v>
      </c>
      <c r="F747" s="160" t="str">
        <f t="shared" si="43"/>
        <v>是</v>
      </c>
      <c r="G747" s="177" t="str">
        <f t="shared" si="44"/>
        <v>项</v>
      </c>
    </row>
    <row r="748" s="177" customFormat="1" ht="36" customHeight="1" spans="1:7">
      <c r="A748" s="454">
        <v>2101505</v>
      </c>
      <c r="B748" s="313" t="s">
        <v>669</v>
      </c>
      <c r="C748" s="455">
        <v>1</v>
      </c>
      <c r="D748" s="455">
        <v>0</v>
      </c>
      <c r="E748" s="316">
        <f t="shared" si="42"/>
        <v>-1</v>
      </c>
      <c r="F748" s="160" t="str">
        <f t="shared" si="43"/>
        <v>是</v>
      </c>
      <c r="G748" s="177" t="str">
        <f t="shared" si="44"/>
        <v>项</v>
      </c>
    </row>
    <row r="749" s="177" customFormat="1" ht="36" customHeight="1" spans="1:7">
      <c r="A749" s="454">
        <v>2101506</v>
      </c>
      <c r="B749" s="313" t="s">
        <v>670</v>
      </c>
      <c r="C749" s="455">
        <v>0</v>
      </c>
      <c r="D749" s="455">
        <v>0</v>
      </c>
      <c r="E749" s="316" t="str">
        <f t="shared" si="42"/>
        <v/>
      </c>
      <c r="F749" s="160" t="str">
        <f t="shared" si="43"/>
        <v>否</v>
      </c>
      <c r="G749" s="177" t="str">
        <f t="shared" si="44"/>
        <v>项</v>
      </c>
    </row>
    <row r="750" s="177" customFormat="1" ht="36" customHeight="1" spans="1:7">
      <c r="A750" s="454">
        <v>2101550</v>
      </c>
      <c r="B750" s="313" t="s">
        <v>146</v>
      </c>
      <c r="C750" s="455">
        <v>0</v>
      </c>
      <c r="D750" s="455">
        <v>0</v>
      </c>
      <c r="E750" s="316" t="str">
        <f t="shared" si="42"/>
        <v/>
      </c>
      <c r="F750" s="160" t="str">
        <f t="shared" si="43"/>
        <v>否</v>
      </c>
      <c r="G750" s="177" t="str">
        <f t="shared" si="44"/>
        <v>项</v>
      </c>
    </row>
    <row r="751" s="177" customFormat="1" ht="36" customHeight="1" spans="1:7">
      <c r="A751" s="454">
        <v>2101599</v>
      </c>
      <c r="B751" s="313" t="s">
        <v>671</v>
      </c>
      <c r="C751" s="455">
        <v>76</v>
      </c>
      <c r="D751" s="455">
        <v>14</v>
      </c>
      <c r="E751" s="316">
        <f t="shared" si="42"/>
        <v>-0.816</v>
      </c>
      <c r="F751" s="160" t="str">
        <f t="shared" si="43"/>
        <v>是</v>
      </c>
      <c r="G751" s="177" t="str">
        <f t="shared" si="44"/>
        <v>项</v>
      </c>
    </row>
    <row r="752" s="177" customFormat="1" ht="36" customHeight="1" spans="1:7">
      <c r="A752" s="453">
        <v>21016</v>
      </c>
      <c r="B752" s="309" t="s">
        <v>672</v>
      </c>
      <c r="C752" s="319">
        <f>SUM(C753)</f>
        <v>0</v>
      </c>
      <c r="D752" s="319">
        <f>SUM(D753)</f>
        <v>0</v>
      </c>
      <c r="E752" s="316" t="str">
        <f t="shared" si="42"/>
        <v/>
      </c>
      <c r="F752" s="160" t="str">
        <f t="shared" si="43"/>
        <v>否</v>
      </c>
      <c r="G752" s="177" t="str">
        <f t="shared" si="44"/>
        <v>款</v>
      </c>
    </row>
    <row r="753" s="177" customFormat="1" ht="36" customHeight="1" spans="1:7">
      <c r="A753" s="454">
        <v>2101601</v>
      </c>
      <c r="B753" s="313" t="s">
        <v>673</v>
      </c>
      <c r="C753" s="455">
        <v>0</v>
      </c>
      <c r="D753" s="455">
        <v>0</v>
      </c>
      <c r="E753" s="316" t="str">
        <f t="shared" si="42"/>
        <v/>
      </c>
      <c r="F753" s="160" t="str">
        <f t="shared" si="43"/>
        <v>否</v>
      </c>
      <c r="G753" s="177" t="str">
        <f t="shared" si="44"/>
        <v>项</v>
      </c>
    </row>
    <row r="754" s="438" customFormat="1" ht="36" customHeight="1" spans="1:6">
      <c r="A754" s="488">
        <v>21017</v>
      </c>
      <c r="B754" s="489" t="s">
        <v>674</v>
      </c>
      <c r="C754" s="371">
        <f>SUM(C755:C760)</f>
        <v>0</v>
      </c>
      <c r="D754" s="371">
        <f>SUM(D755:D760)</f>
        <v>0</v>
      </c>
      <c r="E754" s="316" t="str">
        <f t="shared" si="42"/>
        <v/>
      </c>
      <c r="F754" s="465"/>
    </row>
    <row r="755" s="438" customFormat="1" ht="36" customHeight="1" spans="1:6">
      <c r="A755" s="490">
        <v>2101701</v>
      </c>
      <c r="B755" s="489" t="s">
        <v>675</v>
      </c>
      <c r="C755" s="467">
        <v>0</v>
      </c>
      <c r="D755" s="467">
        <v>0</v>
      </c>
      <c r="E755" s="316" t="str">
        <f t="shared" si="42"/>
        <v/>
      </c>
      <c r="F755" s="465"/>
    </row>
    <row r="756" s="438" customFormat="1" ht="36" customHeight="1" spans="1:6">
      <c r="A756" s="490">
        <v>2101702</v>
      </c>
      <c r="B756" s="489" t="s">
        <v>676</v>
      </c>
      <c r="C756" s="467">
        <v>0</v>
      </c>
      <c r="D756" s="467">
        <v>0</v>
      </c>
      <c r="E756" s="316" t="str">
        <f t="shared" si="42"/>
        <v/>
      </c>
      <c r="F756" s="465"/>
    </row>
    <row r="757" s="438" customFormat="1" ht="36" customHeight="1" spans="1:6">
      <c r="A757" s="490">
        <v>2101703</v>
      </c>
      <c r="B757" s="489" t="s">
        <v>677</v>
      </c>
      <c r="C757" s="467">
        <v>0</v>
      </c>
      <c r="D757" s="467">
        <v>0</v>
      </c>
      <c r="E757" s="316" t="str">
        <f t="shared" si="42"/>
        <v/>
      </c>
      <c r="F757" s="465"/>
    </row>
    <row r="758" s="438" customFormat="1" ht="36" customHeight="1" spans="1:6">
      <c r="A758" s="490">
        <v>2101704</v>
      </c>
      <c r="B758" s="489" t="s">
        <v>678</v>
      </c>
      <c r="C758" s="467">
        <v>0</v>
      </c>
      <c r="D758" s="467">
        <v>0</v>
      </c>
      <c r="E758" s="316" t="str">
        <f t="shared" si="42"/>
        <v/>
      </c>
      <c r="F758" s="465"/>
    </row>
    <row r="759" s="438" customFormat="1" ht="36" customHeight="1" spans="1:6">
      <c r="A759" s="490">
        <v>2101750</v>
      </c>
      <c r="B759" s="489" t="s">
        <v>679</v>
      </c>
      <c r="C759" s="467"/>
      <c r="D759" s="467">
        <v>0</v>
      </c>
      <c r="E759" s="316" t="str">
        <f t="shared" si="42"/>
        <v/>
      </c>
      <c r="F759" s="465"/>
    </row>
    <row r="760" s="438" customFormat="1" ht="36" customHeight="1" spans="1:6">
      <c r="A760" s="490">
        <v>2101799</v>
      </c>
      <c r="B760" s="489" t="s">
        <v>680</v>
      </c>
      <c r="C760" s="467">
        <v>0</v>
      </c>
      <c r="D760" s="467">
        <v>0</v>
      </c>
      <c r="E760" s="316" t="str">
        <f t="shared" si="42"/>
        <v/>
      </c>
      <c r="F760" s="465"/>
    </row>
    <row r="761" s="177" customFormat="1" ht="36" customHeight="1" spans="1:7">
      <c r="A761" s="453">
        <v>21099</v>
      </c>
      <c r="B761" s="309" t="s">
        <v>681</v>
      </c>
      <c r="C761" s="319">
        <f>SUM(C762)</f>
        <v>1544</v>
      </c>
      <c r="D761" s="319">
        <f>SUM(D762)</f>
        <v>663</v>
      </c>
      <c r="E761" s="316">
        <f t="shared" si="42"/>
        <v>-0.571</v>
      </c>
      <c r="F761" s="160" t="str">
        <f t="shared" ref="F761:F793" si="45">IF(LEN(A761)=3,"是",IF(B761&lt;&gt;"",IF(SUM(C761:D761)&lt;&gt;0,"是","否"),"是"))</f>
        <v>是</v>
      </c>
      <c r="G761" s="177" t="str">
        <f t="shared" ref="G761:G793" si="46">IF(LEN(A761)=3,"类",IF(LEN(A761)=5,"款","项"))</f>
        <v>款</v>
      </c>
    </row>
    <row r="762" s="177" customFormat="1" ht="36" customHeight="1" spans="1:7">
      <c r="A762" s="462">
        <v>2109999</v>
      </c>
      <c r="B762" s="313" t="s">
        <v>682</v>
      </c>
      <c r="C762" s="455">
        <v>1544</v>
      </c>
      <c r="D762" s="455">
        <v>663</v>
      </c>
      <c r="E762" s="316">
        <f t="shared" si="42"/>
        <v>-0.571</v>
      </c>
      <c r="F762" s="160" t="str">
        <f t="shared" si="45"/>
        <v>是</v>
      </c>
      <c r="G762" s="177" t="str">
        <f t="shared" si="46"/>
        <v>项</v>
      </c>
    </row>
    <row r="763" s="177" customFormat="1" ht="36" customHeight="1" spans="1:7">
      <c r="A763" s="470" t="s">
        <v>683</v>
      </c>
      <c r="B763" s="471" t="s">
        <v>281</v>
      </c>
      <c r="C763" s="472"/>
      <c r="D763" s="472"/>
      <c r="E763" s="316" t="str">
        <f t="shared" si="42"/>
        <v/>
      </c>
      <c r="F763" s="160" t="str">
        <f t="shared" si="45"/>
        <v>否</v>
      </c>
      <c r="G763" s="177" t="str">
        <f t="shared" si="46"/>
        <v>项</v>
      </c>
    </row>
    <row r="764" s="177" customFormat="1" ht="36" customHeight="1" spans="1:7">
      <c r="A764" s="470" t="s">
        <v>684</v>
      </c>
      <c r="B764" s="471" t="s">
        <v>357</v>
      </c>
      <c r="C764" s="472"/>
      <c r="D764" s="472"/>
      <c r="E764" s="316" t="str">
        <f t="shared" si="42"/>
        <v/>
      </c>
      <c r="F764" s="160" t="str">
        <f t="shared" si="45"/>
        <v>否</v>
      </c>
      <c r="G764" s="177" t="str">
        <f t="shared" si="46"/>
        <v>项</v>
      </c>
    </row>
    <row r="765" s="177" customFormat="1" ht="36" customHeight="1" spans="1:7">
      <c r="A765" s="453">
        <v>211</v>
      </c>
      <c r="B765" s="309" t="s">
        <v>64</v>
      </c>
      <c r="C765" s="319">
        <f>SUM(C766,C776,C780,C789,C795,C802,C808,C811,C814,C816,C818,C824,C826,C828,C843,C845)</f>
        <v>3930</v>
      </c>
      <c r="D765" s="319">
        <f>SUM(D766,D776,D780,D789,D795,D802,D808,D811,D814,D816,D818,D824,D826,D828,D843,D845)</f>
        <v>3383</v>
      </c>
      <c r="E765" s="316">
        <f t="shared" si="42"/>
        <v>-0.139</v>
      </c>
      <c r="F765" s="160" t="str">
        <f t="shared" si="45"/>
        <v>是</v>
      </c>
      <c r="G765" s="177" t="str">
        <f t="shared" si="46"/>
        <v>类</v>
      </c>
    </row>
    <row r="766" s="437" customFormat="1" ht="36" customHeight="1" spans="1:7">
      <c r="A766" s="482">
        <v>21101</v>
      </c>
      <c r="B766" s="483" t="s">
        <v>685</v>
      </c>
      <c r="C766" s="484">
        <f>SUM(C767:C775)</f>
        <v>29</v>
      </c>
      <c r="D766" s="484">
        <f>SUM(D767:D775)</f>
        <v>15</v>
      </c>
      <c r="E766" s="459">
        <f t="shared" si="42"/>
        <v>-0.483</v>
      </c>
      <c r="F766" s="485" t="str">
        <f t="shared" si="45"/>
        <v>是</v>
      </c>
      <c r="G766" s="486" t="str">
        <f t="shared" si="46"/>
        <v>款</v>
      </c>
    </row>
    <row r="767" s="177" customFormat="1" ht="36" customHeight="1" spans="1:7">
      <c r="A767" s="454">
        <v>2110101</v>
      </c>
      <c r="B767" s="313" t="s">
        <v>137</v>
      </c>
      <c r="C767" s="455">
        <v>4</v>
      </c>
      <c r="D767" s="455">
        <v>5</v>
      </c>
      <c r="E767" s="316">
        <f t="shared" si="42"/>
        <v>0.25</v>
      </c>
      <c r="F767" s="160" t="str">
        <f t="shared" si="45"/>
        <v>是</v>
      </c>
      <c r="G767" s="177" t="str">
        <f t="shared" si="46"/>
        <v>项</v>
      </c>
    </row>
    <row r="768" s="177" customFormat="1" ht="36" customHeight="1" spans="1:7">
      <c r="A768" s="454">
        <v>2110102</v>
      </c>
      <c r="B768" s="313" t="s">
        <v>138</v>
      </c>
      <c r="C768" s="455">
        <v>0</v>
      </c>
      <c r="D768" s="455">
        <v>0</v>
      </c>
      <c r="E768" s="316" t="str">
        <f t="shared" si="42"/>
        <v/>
      </c>
      <c r="F768" s="160" t="str">
        <f t="shared" si="45"/>
        <v>否</v>
      </c>
      <c r="G768" s="177" t="str">
        <f t="shared" si="46"/>
        <v>项</v>
      </c>
    </row>
    <row r="769" s="177" customFormat="1" ht="36" customHeight="1" spans="1:7">
      <c r="A769" s="454">
        <v>2110103</v>
      </c>
      <c r="B769" s="313" t="s">
        <v>139</v>
      </c>
      <c r="C769" s="455">
        <v>0</v>
      </c>
      <c r="D769" s="455">
        <v>0</v>
      </c>
      <c r="E769" s="316" t="str">
        <f t="shared" si="42"/>
        <v/>
      </c>
      <c r="F769" s="160" t="str">
        <f t="shared" si="45"/>
        <v>否</v>
      </c>
      <c r="G769" s="177" t="str">
        <f t="shared" si="46"/>
        <v>项</v>
      </c>
    </row>
    <row r="770" s="177" customFormat="1" ht="36" customHeight="1" spans="1:7">
      <c r="A770" s="454">
        <v>2110104</v>
      </c>
      <c r="B770" s="313" t="s">
        <v>686</v>
      </c>
      <c r="C770" s="455">
        <v>0</v>
      </c>
      <c r="D770" s="455">
        <v>0</v>
      </c>
      <c r="E770" s="316" t="str">
        <f t="shared" si="42"/>
        <v/>
      </c>
      <c r="F770" s="160" t="str">
        <f t="shared" si="45"/>
        <v>否</v>
      </c>
      <c r="G770" s="177" t="str">
        <f t="shared" si="46"/>
        <v>项</v>
      </c>
    </row>
    <row r="771" s="177" customFormat="1" ht="36" customHeight="1" spans="1:7">
      <c r="A771" s="454">
        <v>2110105</v>
      </c>
      <c r="B771" s="313" t="s">
        <v>687</v>
      </c>
      <c r="C771" s="455">
        <v>0</v>
      </c>
      <c r="D771" s="455">
        <v>0</v>
      </c>
      <c r="E771" s="316" t="str">
        <f t="shared" si="42"/>
        <v/>
      </c>
      <c r="F771" s="160" t="str">
        <f t="shared" si="45"/>
        <v>否</v>
      </c>
      <c r="G771" s="177" t="str">
        <f t="shared" si="46"/>
        <v>项</v>
      </c>
    </row>
    <row r="772" s="177" customFormat="1" ht="36" customHeight="1" spans="1:7">
      <c r="A772" s="454">
        <v>2110106</v>
      </c>
      <c r="B772" s="313" t="s">
        <v>688</v>
      </c>
      <c r="C772" s="455">
        <v>0</v>
      </c>
      <c r="D772" s="455">
        <v>0</v>
      </c>
      <c r="E772" s="316" t="str">
        <f t="shared" si="42"/>
        <v/>
      </c>
      <c r="F772" s="160" t="str">
        <f t="shared" si="45"/>
        <v>否</v>
      </c>
      <c r="G772" s="177" t="str">
        <f t="shared" si="46"/>
        <v>项</v>
      </c>
    </row>
    <row r="773" s="177" customFormat="1" ht="36" customHeight="1" spans="1:7">
      <c r="A773" s="454">
        <v>2110107</v>
      </c>
      <c r="B773" s="313" t="s">
        <v>689</v>
      </c>
      <c r="C773" s="455">
        <v>0</v>
      </c>
      <c r="D773" s="455">
        <v>0</v>
      </c>
      <c r="E773" s="316" t="str">
        <f t="shared" si="42"/>
        <v/>
      </c>
      <c r="F773" s="160" t="str">
        <f t="shared" si="45"/>
        <v>否</v>
      </c>
      <c r="G773" s="177" t="str">
        <f t="shared" si="46"/>
        <v>项</v>
      </c>
    </row>
    <row r="774" s="177" customFormat="1" ht="36" customHeight="1" spans="1:7">
      <c r="A774" s="454">
        <v>2110108</v>
      </c>
      <c r="B774" s="313" t="s">
        <v>690</v>
      </c>
      <c r="C774" s="455">
        <v>0</v>
      </c>
      <c r="D774" s="455">
        <v>0</v>
      </c>
      <c r="E774" s="316" t="str">
        <f t="shared" si="42"/>
        <v/>
      </c>
      <c r="F774" s="160" t="str">
        <f t="shared" si="45"/>
        <v>否</v>
      </c>
      <c r="G774" s="177" t="str">
        <f t="shared" si="46"/>
        <v>项</v>
      </c>
    </row>
    <row r="775" s="177" customFormat="1" ht="36" customHeight="1" spans="1:7">
      <c r="A775" s="454">
        <v>2110199</v>
      </c>
      <c r="B775" s="313" t="s">
        <v>691</v>
      </c>
      <c r="C775" s="455">
        <v>25</v>
      </c>
      <c r="D775" s="455">
        <v>10</v>
      </c>
      <c r="E775" s="316">
        <f t="shared" si="42"/>
        <v>-0.6</v>
      </c>
      <c r="F775" s="160" t="str">
        <f t="shared" si="45"/>
        <v>是</v>
      </c>
      <c r="G775" s="177" t="str">
        <f t="shared" si="46"/>
        <v>项</v>
      </c>
    </row>
    <row r="776" s="437" customFormat="1" ht="36" customHeight="1" spans="1:7">
      <c r="A776" s="482">
        <v>21102</v>
      </c>
      <c r="B776" s="483" t="s">
        <v>692</v>
      </c>
      <c r="C776" s="484">
        <f>SUM(C777:C779)</f>
        <v>0</v>
      </c>
      <c r="D776" s="484">
        <f>SUM(D777:D779)</f>
        <v>0</v>
      </c>
      <c r="E776" s="459" t="str">
        <f t="shared" si="42"/>
        <v/>
      </c>
      <c r="F776" s="485" t="str">
        <f t="shared" si="45"/>
        <v>否</v>
      </c>
      <c r="G776" s="486" t="str">
        <f t="shared" si="46"/>
        <v>款</v>
      </c>
    </row>
    <row r="777" s="177" customFormat="1" ht="36" customHeight="1" spans="1:7">
      <c r="A777" s="454">
        <v>2110203</v>
      </c>
      <c r="B777" s="313" t="s">
        <v>693</v>
      </c>
      <c r="C777" s="455">
        <v>0</v>
      </c>
      <c r="D777" s="455">
        <v>0</v>
      </c>
      <c r="E777" s="316" t="str">
        <f t="shared" si="42"/>
        <v/>
      </c>
      <c r="F777" s="160" t="str">
        <f t="shared" si="45"/>
        <v>否</v>
      </c>
      <c r="G777" s="177" t="str">
        <f t="shared" si="46"/>
        <v>项</v>
      </c>
    </row>
    <row r="778" s="177" customFormat="1" ht="36" customHeight="1" spans="1:7">
      <c r="A778" s="454">
        <v>2110204</v>
      </c>
      <c r="B778" s="313" t="s">
        <v>694</v>
      </c>
      <c r="C778" s="455">
        <v>0</v>
      </c>
      <c r="D778" s="455">
        <v>0</v>
      </c>
      <c r="E778" s="316" t="str">
        <f t="shared" si="42"/>
        <v/>
      </c>
      <c r="F778" s="160" t="str">
        <f t="shared" si="45"/>
        <v>否</v>
      </c>
      <c r="G778" s="177" t="str">
        <f t="shared" si="46"/>
        <v>项</v>
      </c>
    </row>
    <row r="779" s="177" customFormat="1" ht="36" customHeight="1" spans="1:7">
      <c r="A779" s="454">
        <v>2110299</v>
      </c>
      <c r="B779" s="313" t="s">
        <v>695</v>
      </c>
      <c r="C779" s="455">
        <v>0</v>
      </c>
      <c r="D779" s="455">
        <v>0</v>
      </c>
      <c r="E779" s="316" t="str">
        <f t="shared" si="42"/>
        <v/>
      </c>
      <c r="F779" s="160" t="str">
        <f t="shared" si="45"/>
        <v>否</v>
      </c>
      <c r="G779" s="177" t="str">
        <f t="shared" si="46"/>
        <v>项</v>
      </c>
    </row>
    <row r="780" s="437" customFormat="1" ht="36" customHeight="1" spans="1:7">
      <c r="A780" s="482">
        <v>21103</v>
      </c>
      <c r="B780" s="483" t="s">
        <v>696</v>
      </c>
      <c r="C780" s="484">
        <f>SUM(C781:C788)</f>
        <v>2359</v>
      </c>
      <c r="D780" s="484">
        <f>SUM(D781:D788)</f>
        <v>317</v>
      </c>
      <c r="E780" s="459">
        <f t="shared" si="42"/>
        <v>-0.866</v>
      </c>
      <c r="F780" s="485" t="str">
        <f t="shared" si="45"/>
        <v>是</v>
      </c>
      <c r="G780" s="486" t="str">
        <f t="shared" si="46"/>
        <v>款</v>
      </c>
    </row>
    <row r="781" s="177" customFormat="1" ht="36" customHeight="1" spans="1:7">
      <c r="A781" s="454">
        <v>2110301</v>
      </c>
      <c r="B781" s="313" t="s">
        <v>697</v>
      </c>
      <c r="C781" s="455">
        <v>15</v>
      </c>
      <c r="D781" s="455">
        <v>0</v>
      </c>
      <c r="E781" s="316">
        <f t="shared" ref="E781:E792" si="47">IF(C781&gt;0,D781/C781-1,IF(C781&lt;0,-(D781/C781-1),""))</f>
        <v>-1</v>
      </c>
      <c r="F781" s="160" t="str">
        <f t="shared" si="45"/>
        <v>是</v>
      </c>
      <c r="G781" s="177" t="str">
        <f t="shared" si="46"/>
        <v>项</v>
      </c>
    </row>
    <row r="782" s="177" customFormat="1" ht="36" customHeight="1" spans="1:7">
      <c r="A782" s="454">
        <v>2110302</v>
      </c>
      <c r="B782" s="313" t="s">
        <v>698</v>
      </c>
      <c r="C782" s="455">
        <v>1174</v>
      </c>
      <c r="D782" s="455">
        <v>260</v>
      </c>
      <c r="E782" s="316">
        <f t="shared" si="47"/>
        <v>-0.779</v>
      </c>
      <c r="F782" s="160" t="str">
        <f t="shared" si="45"/>
        <v>是</v>
      </c>
      <c r="G782" s="177" t="str">
        <f t="shared" si="46"/>
        <v>项</v>
      </c>
    </row>
    <row r="783" s="177" customFormat="1" ht="36" customHeight="1" spans="1:7">
      <c r="A783" s="454">
        <v>2110303</v>
      </c>
      <c r="B783" s="313" t="s">
        <v>699</v>
      </c>
      <c r="C783" s="455">
        <v>0</v>
      </c>
      <c r="D783" s="455">
        <v>0</v>
      </c>
      <c r="E783" s="316" t="str">
        <f t="shared" si="47"/>
        <v/>
      </c>
      <c r="F783" s="160" t="str">
        <f t="shared" si="45"/>
        <v>否</v>
      </c>
      <c r="G783" s="177" t="str">
        <f t="shared" si="46"/>
        <v>项</v>
      </c>
    </row>
    <row r="784" s="177" customFormat="1" ht="36" customHeight="1" spans="1:7">
      <c r="A784" s="454">
        <v>2110304</v>
      </c>
      <c r="B784" s="313" t="s">
        <v>700</v>
      </c>
      <c r="C784" s="455">
        <v>1170</v>
      </c>
      <c r="D784" s="455">
        <v>57</v>
      </c>
      <c r="E784" s="316">
        <f t="shared" si="47"/>
        <v>-0.951</v>
      </c>
      <c r="F784" s="160" t="str">
        <f t="shared" si="45"/>
        <v>是</v>
      </c>
      <c r="G784" s="177" t="str">
        <f t="shared" si="46"/>
        <v>项</v>
      </c>
    </row>
    <row r="785" s="177" customFormat="1" ht="36" customHeight="1" spans="1:7">
      <c r="A785" s="454">
        <v>2110305</v>
      </c>
      <c r="B785" s="313" t="s">
        <v>701</v>
      </c>
      <c r="C785" s="455">
        <v>0</v>
      </c>
      <c r="D785" s="455">
        <v>0</v>
      </c>
      <c r="E785" s="316" t="str">
        <f t="shared" si="47"/>
        <v/>
      </c>
      <c r="F785" s="160" t="str">
        <f t="shared" si="45"/>
        <v>否</v>
      </c>
      <c r="G785" s="177" t="str">
        <f t="shared" si="46"/>
        <v>项</v>
      </c>
    </row>
    <row r="786" s="177" customFormat="1" ht="36" customHeight="1" spans="1:7">
      <c r="A786" s="454">
        <v>2110306</v>
      </c>
      <c r="B786" s="313" t="s">
        <v>702</v>
      </c>
      <c r="C786" s="455">
        <v>0</v>
      </c>
      <c r="D786" s="455">
        <v>0</v>
      </c>
      <c r="E786" s="316" t="str">
        <f t="shared" si="47"/>
        <v/>
      </c>
      <c r="F786" s="160" t="str">
        <f t="shared" si="45"/>
        <v>否</v>
      </c>
      <c r="G786" s="177" t="str">
        <f t="shared" si="46"/>
        <v>项</v>
      </c>
    </row>
    <row r="787" s="177" customFormat="1" ht="36" customHeight="1" spans="1:7">
      <c r="A787" s="474">
        <v>2110307</v>
      </c>
      <c r="B787" s="313" t="s">
        <v>703</v>
      </c>
      <c r="C787" s="455">
        <v>0</v>
      </c>
      <c r="D787" s="455">
        <v>0</v>
      </c>
      <c r="E787" s="316" t="str">
        <f t="shared" si="47"/>
        <v/>
      </c>
      <c r="F787" s="160" t="str">
        <f t="shared" si="45"/>
        <v>否</v>
      </c>
      <c r="G787" s="177" t="str">
        <f t="shared" si="46"/>
        <v>项</v>
      </c>
    </row>
    <row r="788" s="177" customFormat="1" ht="36" customHeight="1" spans="1:7">
      <c r="A788" s="454">
        <v>2110399</v>
      </c>
      <c r="B788" s="313" t="s">
        <v>704</v>
      </c>
      <c r="C788" s="455">
        <v>0</v>
      </c>
      <c r="D788" s="455">
        <v>0</v>
      </c>
      <c r="E788" s="316" t="str">
        <f t="shared" si="47"/>
        <v/>
      </c>
      <c r="F788" s="160" t="str">
        <f t="shared" si="45"/>
        <v>否</v>
      </c>
      <c r="G788" s="177" t="str">
        <f t="shared" si="46"/>
        <v>项</v>
      </c>
    </row>
    <row r="789" s="437" customFormat="1" ht="36" customHeight="1" spans="1:7">
      <c r="A789" s="482">
        <v>21104</v>
      </c>
      <c r="B789" s="483" t="s">
        <v>705</v>
      </c>
      <c r="C789" s="484">
        <f>SUM(C790:C794)</f>
        <v>1262</v>
      </c>
      <c r="D789" s="484">
        <f>SUM(D790:D794)</f>
        <v>166</v>
      </c>
      <c r="E789" s="459">
        <f t="shared" si="47"/>
        <v>-0.868</v>
      </c>
      <c r="F789" s="485" t="str">
        <f t="shared" si="45"/>
        <v>是</v>
      </c>
      <c r="G789" s="486" t="str">
        <f t="shared" si="46"/>
        <v>款</v>
      </c>
    </row>
    <row r="790" s="177" customFormat="1" ht="36" customHeight="1" spans="1:7">
      <c r="A790" s="454">
        <v>2110401</v>
      </c>
      <c r="B790" s="313" t="s">
        <v>706</v>
      </c>
      <c r="C790" s="455">
        <v>312</v>
      </c>
      <c r="D790" s="455">
        <v>136</v>
      </c>
      <c r="E790" s="316">
        <f t="shared" si="47"/>
        <v>-0.564</v>
      </c>
      <c r="F790" s="160" t="str">
        <f t="shared" si="45"/>
        <v>是</v>
      </c>
      <c r="G790" s="177" t="str">
        <f t="shared" si="46"/>
        <v>项</v>
      </c>
    </row>
    <row r="791" s="177" customFormat="1" ht="36" customHeight="1" spans="1:7">
      <c r="A791" s="454">
        <v>2110402</v>
      </c>
      <c r="B791" s="313" t="s">
        <v>707</v>
      </c>
      <c r="C791" s="455">
        <v>930</v>
      </c>
      <c r="D791" s="455">
        <v>10</v>
      </c>
      <c r="E791" s="316">
        <f t="shared" si="47"/>
        <v>-0.989</v>
      </c>
      <c r="F791" s="160" t="str">
        <f t="shared" si="45"/>
        <v>是</v>
      </c>
      <c r="G791" s="177" t="str">
        <f t="shared" si="46"/>
        <v>项</v>
      </c>
    </row>
    <row r="792" s="177" customFormat="1" ht="36" customHeight="1" spans="1:7">
      <c r="A792" s="454">
        <v>2110404</v>
      </c>
      <c r="B792" s="313" t="s">
        <v>708</v>
      </c>
      <c r="C792" s="455">
        <v>0</v>
      </c>
      <c r="D792" s="455">
        <v>0</v>
      </c>
      <c r="E792" s="316" t="str">
        <f t="shared" si="47"/>
        <v/>
      </c>
      <c r="F792" s="160" t="str">
        <f t="shared" si="45"/>
        <v>否</v>
      </c>
      <c r="G792" s="177" t="str">
        <f t="shared" si="46"/>
        <v>项</v>
      </c>
    </row>
    <row r="793" s="438" customFormat="1" ht="36" customHeight="1" spans="1:6">
      <c r="A793" s="323">
        <v>2110405</v>
      </c>
      <c r="B793" s="324" t="s">
        <v>709</v>
      </c>
      <c r="C793" s="487">
        <v>20</v>
      </c>
      <c r="D793" s="487">
        <v>20</v>
      </c>
      <c r="E793" s="464"/>
      <c r="F793" s="465"/>
    </row>
    <row r="794" s="177" customFormat="1" ht="36" customHeight="1" spans="1:7">
      <c r="A794" s="454">
        <v>2110499</v>
      </c>
      <c r="B794" s="313" t="s">
        <v>710</v>
      </c>
      <c r="C794" s="455">
        <v>0</v>
      </c>
      <c r="D794" s="455">
        <v>0</v>
      </c>
      <c r="E794" s="316" t="str">
        <f t="shared" ref="E794:E845" si="48">IF(C794&gt;0,D794/C794-1,IF(C794&lt;0,-(D794/C794-1),""))</f>
        <v/>
      </c>
      <c r="F794" s="160" t="str">
        <f>IF(LEN(A794)=3,"是",IF(B794&lt;&gt;"",IF(SUM(C794:D794)&lt;&gt;0,"是","否"),"是"))</f>
        <v>否</v>
      </c>
      <c r="G794" s="177" t="str">
        <f>IF(LEN(A794)=3,"类",IF(LEN(A794)=5,"款","项"))</f>
        <v>项</v>
      </c>
    </row>
    <row r="795" s="177" customFormat="1" ht="36" customHeight="1" spans="1:7">
      <c r="A795" s="453">
        <v>21105</v>
      </c>
      <c r="B795" s="309" t="s">
        <v>711</v>
      </c>
      <c r="C795" s="319">
        <f>SUM(C796:C801)</f>
        <v>0</v>
      </c>
      <c r="D795" s="319">
        <f>SUM(D796:D801)</f>
        <v>2815</v>
      </c>
      <c r="E795" s="316" t="str">
        <f t="shared" si="48"/>
        <v/>
      </c>
      <c r="F795" s="160" t="str">
        <f t="shared" ref="F795:F858" si="49">IF(LEN(A795)=3,"是",IF(B795&lt;&gt;"",IF(SUM(C795:D795)&lt;&gt;0,"是","否"),"是"))</f>
        <v>是</v>
      </c>
      <c r="G795" s="177" t="str">
        <f t="shared" ref="G795:G858" si="50">IF(LEN(A795)=3,"类",IF(LEN(A795)=5,"款","项"))</f>
        <v>款</v>
      </c>
    </row>
    <row r="796" s="177" customFormat="1" ht="36" customHeight="1" spans="1:7">
      <c r="A796" s="454">
        <v>2110501</v>
      </c>
      <c r="B796" s="313" t="s">
        <v>712</v>
      </c>
      <c r="C796" s="455">
        <v>0</v>
      </c>
      <c r="D796" s="455">
        <v>100</v>
      </c>
      <c r="E796" s="316" t="str">
        <f t="shared" si="48"/>
        <v/>
      </c>
      <c r="F796" s="160" t="str">
        <f t="shared" si="49"/>
        <v>是</v>
      </c>
      <c r="G796" s="177" t="str">
        <f t="shared" si="50"/>
        <v>项</v>
      </c>
    </row>
    <row r="797" s="177" customFormat="1" ht="36" customHeight="1" spans="1:7">
      <c r="A797" s="454">
        <v>2110502</v>
      </c>
      <c r="B797" s="313" t="s">
        <v>713</v>
      </c>
      <c r="C797" s="455">
        <v>0</v>
      </c>
      <c r="D797" s="455">
        <v>0</v>
      </c>
      <c r="E797" s="316" t="str">
        <f t="shared" si="48"/>
        <v/>
      </c>
      <c r="F797" s="160" t="str">
        <f t="shared" si="49"/>
        <v>否</v>
      </c>
      <c r="G797" s="177" t="str">
        <f t="shared" si="50"/>
        <v>项</v>
      </c>
    </row>
    <row r="798" s="177" customFormat="1" ht="36" customHeight="1" spans="1:7">
      <c r="A798" s="454">
        <v>2110503</v>
      </c>
      <c r="B798" s="313" t="s">
        <v>714</v>
      </c>
      <c r="C798" s="455">
        <v>0</v>
      </c>
      <c r="D798" s="455">
        <v>0</v>
      </c>
      <c r="E798" s="316" t="str">
        <f t="shared" si="48"/>
        <v/>
      </c>
      <c r="F798" s="160" t="str">
        <f t="shared" si="49"/>
        <v>否</v>
      </c>
      <c r="G798" s="177" t="str">
        <f t="shared" si="50"/>
        <v>项</v>
      </c>
    </row>
    <row r="799" s="177" customFormat="1" ht="36" customHeight="1" spans="1:7">
      <c r="A799" s="454">
        <v>2110506</v>
      </c>
      <c r="B799" s="313" t="s">
        <v>715</v>
      </c>
      <c r="C799" s="455">
        <v>0</v>
      </c>
      <c r="D799" s="455">
        <v>0</v>
      </c>
      <c r="E799" s="316" t="str">
        <f t="shared" si="48"/>
        <v/>
      </c>
      <c r="F799" s="160" t="str">
        <f t="shared" si="49"/>
        <v>否</v>
      </c>
      <c r="G799" s="177" t="str">
        <f t="shared" si="50"/>
        <v>项</v>
      </c>
    </row>
    <row r="800" s="177" customFormat="1" ht="36" customHeight="1" spans="1:7">
      <c r="A800" s="454">
        <v>2110507</v>
      </c>
      <c r="B800" s="313" t="s">
        <v>716</v>
      </c>
      <c r="C800" s="455">
        <v>0</v>
      </c>
      <c r="D800" s="455">
        <v>0</v>
      </c>
      <c r="E800" s="316" t="str">
        <f t="shared" si="48"/>
        <v/>
      </c>
      <c r="F800" s="160" t="str">
        <f t="shared" si="49"/>
        <v>否</v>
      </c>
      <c r="G800" s="177" t="str">
        <f t="shared" si="50"/>
        <v>项</v>
      </c>
    </row>
    <row r="801" s="177" customFormat="1" ht="36" customHeight="1" spans="1:7">
      <c r="A801" s="454">
        <v>2110599</v>
      </c>
      <c r="B801" s="313" t="s">
        <v>717</v>
      </c>
      <c r="C801" s="455">
        <v>0</v>
      </c>
      <c r="D801" s="455">
        <v>2715</v>
      </c>
      <c r="E801" s="316" t="str">
        <f t="shared" si="48"/>
        <v/>
      </c>
      <c r="F801" s="160" t="str">
        <f t="shared" si="49"/>
        <v>是</v>
      </c>
      <c r="G801" s="177" t="str">
        <f t="shared" si="50"/>
        <v>项</v>
      </c>
    </row>
    <row r="802" s="177" customFormat="1" ht="36" customHeight="1" spans="1:7">
      <c r="A802" s="453">
        <v>21106</v>
      </c>
      <c r="B802" s="309" t="s">
        <v>718</v>
      </c>
      <c r="C802" s="319">
        <f>SUM(C803:C807)</f>
        <v>0</v>
      </c>
      <c r="D802" s="319">
        <f>SUM(D803:D807)</f>
        <v>0</v>
      </c>
      <c r="E802" s="316" t="str">
        <f t="shared" si="48"/>
        <v/>
      </c>
      <c r="F802" s="160" t="str">
        <f t="shared" si="49"/>
        <v>否</v>
      </c>
      <c r="G802" s="177" t="str">
        <f t="shared" si="50"/>
        <v>款</v>
      </c>
    </row>
    <row r="803" s="177" customFormat="1" ht="36" customHeight="1" spans="1:7">
      <c r="A803" s="454">
        <v>2110602</v>
      </c>
      <c r="B803" s="313" t="s">
        <v>719</v>
      </c>
      <c r="C803" s="455">
        <v>0</v>
      </c>
      <c r="D803" s="455"/>
      <c r="E803" s="316" t="str">
        <f t="shared" si="48"/>
        <v/>
      </c>
      <c r="F803" s="160" t="str">
        <f t="shared" si="49"/>
        <v>否</v>
      </c>
      <c r="G803" s="177" t="str">
        <f t="shared" si="50"/>
        <v>项</v>
      </c>
    </row>
    <row r="804" s="177" customFormat="1" ht="36" customHeight="1" spans="1:7">
      <c r="A804" s="454">
        <v>2110603</v>
      </c>
      <c r="B804" s="313" t="s">
        <v>720</v>
      </c>
      <c r="C804" s="455">
        <v>0</v>
      </c>
      <c r="D804" s="455"/>
      <c r="E804" s="316" t="str">
        <f t="shared" si="48"/>
        <v/>
      </c>
      <c r="F804" s="160" t="str">
        <f t="shared" si="49"/>
        <v>否</v>
      </c>
      <c r="G804" s="177" t="str">
        <f t="shared" si="50"/>
        <v>项</v>
      </c>
    </row>
    <row r="805" s="177" customFormat="1" ht="36" customHeight="1" spans="1:7">
      <c r="A805" s="454">
        <v>2110604</v>
      </c>
      <c r="B805" s="313" t="s">
        <v>721</v>
      </c>
      <c r="C805" s="455">
        <v>0</v>
      </c>
      <c r="D805" s="455"/>
      <c r="E805" s="316" t="str">
        <f t="shared" si="48"/>
        <v/>
      </c>
      <c r="F805" s="160" t="str">
        <f t="shared" si="49"/>
        <v>否</v>
      </c>
      <c r="G805" s="177" t="str">
        <f t="shared" si="50"/>
        <v>项</v>
      </c>
    </row>
    <row r="806" s="177" customFormat="1" ht="36" customHeight="1" spans="1:7">
      <c r="A806" s="454">
        <v>2110605</v>
      </c>
      <c r="B806" s="313" t="s">
        <v>722</v>
      </c>
      <c r="C806" s="455">
        <v>0</v>
      </c>
      <c r="D806" s="455"/>
      <c r="E806" s="316" t="str">
        <f t="shared" si="48"/>
        <v/>
      </c>
      <c r="F806" s="160" t="str">
        <f t="shared" si="49"/>
        <v>否</v>
      </c>
      <c r="G806" s="177" t="str">
        <f t="shared" si="50"/>
        <v>项</v>
      </c>
    </row>
    <row r="807" s="177" customFormat="1" ht="36" customHeight="1" spans="1:7">
      <c r="A807" s="454">
        <v>2110699</v>
      </c>
      <c r="B807" s="313" t="s">
        <v>723</v>
      </c>
      <c r="C807" s="455">
        <v>0</v>
      </c>
      <c r="D807" s="455"/>
      <c r="E807" s="316" t="str">
        <f t="shared" si="48"/>
        <v/>
      </c>
      <c r="F807" s="160" t="str">
        <f t="shared" si="49"/>
        <v>否</v>
      </c>
      <c r="G807" s="177" t="str">
        <f t="shared" si="50"/>
        <v>项</v>
      </c>
    </row>
    <row r="808" s="177" customFormat="1" ht="36" customHeight="1" spans="1:7">
      <c r="A808" s="453">
        <v>21107</v>
      </c>
      <c r="B808" s="309" t="s">
        <v>724</v>
      </c>
      <c r="C808" s="319">
        <f>SUM(C809:C810)</f>
        <v>0</v>
      </c>
      <c r="D808" s="319">
        <f>SUM(D809:D810)</f>
        <v>0</v>
      </c>
      <c r="E808" s="316" t="str">
        <f t="shared" si="48"/>
        <v/>
      </c>
      <c r="F808" s="160" t="str">
        <f t="shared" si="49"/>
        <v>否</v>
      </c>
      <c r="G808" s="177" t="str">
        <f t="shared" si="50"/>
        <v>款</v>
      </c>
    </row>
    <row r="809" s="177" customFormat="1" ht="36" customHeight="1" spans="1:7">
      <c r="A809" s="454">
        <v>2110704</v>
      </c>
      <c r="B809" s="313" t="s">
        <v>725</v>
      </c>
      <c r="C809" s="455">
        <v>0</v>
      </c>
      <c r="D809" s="455">
        <v>0</v>
      </c>
      <c r="E809" s="316" t="str">
        <f t="shared" si="48"/>
        <v/>
      </c>
      <c r="F809" s="160" t="str">
        <f t="shared" si="49"/>
        <v>否</v>
      </c>
      <c r="G809" s="177" t="str">
        <f t="shared" si="50"/>
        <v>项</v>
      </c>
    </row>
    <row r="810" s="177" customFormat="1" ht="36" customHeight="1" spans="1:7">
      <c r="A810" s="454">
        <v>2110799</v>
      </c>
      <c r="B810" s="313" t="s">
        <v>726</v>
      </c>
      <c r="C810" s="455">
        <v>0</v>
      </c>
      <c r="D810" s="455">
        <v>0</v>
      </c>
      <c r="E810" s="316" t="str">
        <f t="shared" si="48"/>
        <v/>
      </c>
      <c r="F810" s="160" t="str">
        <f t="shared" si="49"/>
        <v>否</v>
      </c>
      <c r="G810" s="177" t="str">
        <f t="shared" si="50"/>
        <v>项</v>
      </c>
    </row>
    <row r="811" s="177" customFormat="1" ht="36" customHeight="1" spans="1:7">
      <c r="A811" s="453">
        <v>21108</v>
      </c>
      <c r="B811" s="309" t="s">
        <v>727</v>
      </c>
      <c r="C811" s="319">
        <f>SUM(C812:C813)</f>
        <v>0</v>
      </c>
      <c r="D811" s="319">
        <f>SUM(D812:D813)</f>
        <v>0</v>
      </c>
      <c r="E811" s="316" t="str">
        <f t="shared" si="48"/>
        <v/>
      </c>
      <c r="F811" s="160" t="str">
        <f t="shared" si="49"/>
        <v>否</v>
      </c>
      <c r="G811" s="177" t="str">
        <f t="shared" si="50"/>
        <v>款</v>
      </c>
    </row>
    <row r="812" s="177" customFormat="1" ht="36" customHeight="1" spans="1:7">
      <c r="A812" s="454">
        <v>2110804</v>
      </c>
      <c r="B812" s="313" t="s">
        <v>728</v>
      </c>
      <c r="C812" s="455">
        <v>0</v>
      </c>
      <c r="D812" s="455">
        <v>0</v>
      </c>
      <c r="E812" s="316" t="str">
        <f t="shared" si="48"/>
        <v/>
      </c>
      <c r="F812" s="160" t="str">
        <f t="shared" si="49"/>
        <v>否</v>
      </c>
      <c r="G812" s="177" t="str">
        <f t="shared" si="50"/>
        <v>项</v>
      </c>
    </row>
    <row r="813" s="177" customFormat="1" ht="36" customHeight="1" spans="1:7">
      <c r="A813" s="454">
        <v>2110899</v>
      </c>
      <c r="B813" s="313" t="s">
        <v>729</v>
      </c>
      <c r="C813" s="455">
        <v>0</v>
      </c>
      <c r="D813" s="455">
        <v>0</v>
      </c>
      <c r="E813" s="316" t="str">
        <f t="shared" si="48"/>
        <v/>
      </c>
      <c r="F813" s="160" t="str">
        <f t="shared" si="49"/>
        <v>否</v>
      </c>
      <c r="G813" s="177" t="str">
        <f t="shared" si="50"/>
        <v>项</v>
      </c>
    </row>
    <row r="814" s="177" customFormat="1" ht="36" customHeight="1" spans="1:7">
      <c r="A814" s="453">
        <v>21109</v>
      </c>
      <c r="B814" s="309" t="s">
        <v>730</v>
      </c>
      <c r="C814" s="319">
        <f>C815</f>
        <v>40</v>
      </c>
      <c r="D814" s="319">
        <f>D815</f>
        <v>0</v>
      </c>
      <c r="E814" s="316">
        <f t="shared" si="48"/>
        <v>-1</v>
      </c>
      <c r="F814" s="160" t="str">
        <f t="shared" si="49"/>
        <v>是</v>
      </c>
      <c r="G814" s="177" t="str">
        <f t="shared" si="50"/>
        <v>款</v>
      </c>
    </row>
    <row r="815" s="177" customFormat="1" ht="36" customHeight="1" spans="1:7">
      <c r="A815" s="462">
        <v>2110901</v>
      </c>
      <c r="B815" s="478" t="s">
        <v>731</v>
      </c>
      <c r="C815" s="455">
        <v>40</v>
      </c>
      <c r="D815" s="455">
        <v>0</v>
      </c>
      <c r="E815" s="316">
        <f t="shared" si="48"/>
        <v>-1</v>
      </c>
      <c r="F815" s="160" t="str">
        <f t="shared" si="49"/>
        <v>是</v>
      </c>
      <c r="G815" s="177" t="str">
        <f t="shared" si="50"/>
        <v>项</v>
      </c>
    </row>
    <row r="816" s="177" customFormat="1" ht="36" customHeight="1" spans="1:7">
      <c r="A816" s="453">
        <v>21110</v>
      </c>
      <c r="B816" s="309" t="s">
        <v>732</v>
      </c>
      <c r="C816" s="319">
        <f>SUM(C817)</f>
        <v>0</v>
      </c>
      <c r="D816" s="319">
        <f>SUM(D817)</f>
        <v>0</v>
      </c>
      <c r="E816" s="316" t="str">
        <f t="shared" si="48"/>
        <v/>
      </c>
      <c r="F816" s="160" t="str">
        <f t="shared" si="49"/>
        <v>否</v>
      </c>
      <c r="G816" s="177" t="str">
        <f t="shared" si="50"/>
        <v>款</v>
      </c>
    </row>
    <row r="817" s="177" customFormat="1" ht="36" customHeight="1" spans="1:7">
      <c r="A817" s="462">
        <v>2111001</v>
      </c>
      <c r="B817" s="478" t="s">
        <v>733</v>
      </c>
      <c r="C817" s="455">
        <v>0</v>
      </c>
      <c r="D817" s="455">
        <v>0</v>
      </c>
      <c r="E817" s="316" t="str">
        <f t="shared" si="48"/>
        <v/>
      </c>
      <c r="F817" s="160" t="str">
        <f t="shared" si="49"/>
        <v>否</v>
      </c>
      <c r="G817" s="177" t="str">
        <f t="shared" si="50"/>
        <v>项</v>
      </c>
    </row>
    <row r="818" s="177" customFormat="1" ht="36" customHeight="1" spans="1:7">
      <c r="A818" s="453">
        <v>21111</v>
      </c>
      <c r="B818" s="309" t="s">
        <v>734</v>
      </c>
      <c r="C818" s="319">
        <f>SUM(C819:C823)</f>
        <v>40</v>
      </c>
      <c r="D818" s="319">
        <f>SUM(D819:D823)</f>
        <v>20</v>
      </c>
      <c r="E818" s="316">
        <f t="shared" si="48"/>
        <v>-0.5</v>
      </c>
      <c r="F818" s="160" t="str">
        <f t="shared" si="49"/>
        <v>是</v>
      </c>
      <c r="G818" s="177" t="str">
        <f t="shared" si="50"/>
        <v>款</v>
      </c>
    </row>
    <row r="819" s="177" customFormat="1" ht="36" customHeight="1" spans="1:7">
      <c r="A819" s="454">
        <v>2111101</v>
      </c>
      <c r="B819" s="313" t="s">
        <v>735</v>
      </c>
      <c r="C819" s="455">
        <v>40</v>
      </c>
      <c r="D819" s="455">
        <v>20</v>
      </c>
      <c r="E819" s="316">
        <f t="shared" si="48"/>
        <v>-0.5</v>
      </c>
      <c r="F819" s="160" t="str">
        <f t="shared" si="49"/>
        <v>是</v>
      </c>
      <c r="G819" s="177" t="str">
        <f t="shared" si="50"/>
        <v>项</v>
      </c>
    </row>
    <row r="820" s="177" customFormat="1" ht="36" customHeight="1" spans="1:7">
      <c r="A820" s="454">
        <v>2111102</v>
      </c>
      <c r="B820" s="313" t="s">
        <v>736</v>
      </c>
      <c r="C820" s="455">
        <v>0</v>
      </c>
      <c r="D820" s="455">
        <v>0</v>
      </c>
      <c r="E820" s="316" t="str">
        <f t="shared" si="48"/>
        <v/>
      </c>
      <c r="F820" s="160" t="str">
        <f t="shared" si="49"/>
        <v>否</v>
      </c>
      <c r="G820" s="177" t="str">
        <f t="shared" si="50"/>
        <v>项</v>
      </c>
    </row>
    <row r="821" s="177" customFormat="1" ht="36" customHeight="1" spans="1:7">
      <c r="A821" s="454">
        <v>2111103</v>
      </c>
      <c r="B821" s="313" t="s">
        <v>737</v>
      </c>
      <c r="C821" s="455">
        <v>0</v>
      </c>
      <c r="D821" s="455">
        <v>0</v>
      </c>
      <c r="E821" s="316" t="str">
        <f t="shared" si="48"/>
        <v/>
      </c>
      <c r="F821" s="160" t="str">
        <f t="shared" si="49"/>
        <v>否</v>
      </c>
      <c r="G821" s="177" t="str">
        <f t="shared" si="50"/>
        <v>项</v>
      </c>
    </row>
    <row r="822" s="177" customFormat="1" ht="36" customHeight="1" spans="1:7">
      <c r="A822" s="454">
        <v>2111104</v>
      </c>
      <c r="B822" s="313" t="s">
        <v>738</v>
      </c>
      <c r="C822" s="455">
        <v>0</v>
      </c>
      <c r="D822" s="455">
        <v>0</v>
      </c>
      <c r="E822" s="316" t="str">
        <f t="shared" si="48"/>
        <v/>
      </c>
      <c r="F822" s="160" t="str">
        <f t="shared" si="49"/>
        <v>否</v>
      </c>
      <c r="G822" s="177" t="str">
        <f t="shared" si="50"/>
        <v>项</v>
      </c>
    </row>
    <row r="823" s="177" customFormat="1" ht="36" customHeight="1" spans="1:7">
      <c r="A823" s="454">
        <v>2111199</v>
      </c>
      <c r="B823" s="313" t="s">
        <v>739</v>
      </c>
      <c r="C823" s="455">
        <v>0</v>
      </c>
      <c r="D823" s="455">
        <v>0</v>
      </c>
      <c r="E823" s="316" t="str">
        <f t="shared" si="48"/>
        <v/>
      </c>
      <c r="F823" s="160" t="str">
        <f t="shared" si="49"/>
        <v>否</v>
      </c>
      <c r="G823" s="177" t="str">
        <f t="shared" si="50"/>
        <v>项</v>
      </c>
    </row>
    <row r="824" s="177" customFormat="1" ht="36" customHeight="1" spans="1:7">
      <c r="A824" s="453">
        <v>21112</v>
      </c>
      <c r="B824" s="309" t="s">
        <v>740</v>
      </c>
      <c r="C824" s="319">
        <f>C825</f>
        <v>0</v>
      </c>
      <c r="D824" s="319">
        <f>D825</f>
        <v>0</v>
      </c>
      <c r="E824" s="316" t="str">
        <f t="shared" si="48"/>
        <v/>
      </c>
      <c r="F824" s="160" t="str">
        <f t="shared" si="49"/>
        <v>否</v>
      </c>
      <c r="G824" s="177" t="str">
        <f t="shared" si="50"/>
        <v>款</v>
      </c>
    </row>
    <row r="825" s="177" customFormat="1" ht="36" customHeight="1" spans="1:7">
      <c r="A825" s="474">
        <v>2111201</v>
      </c>
      <c r="B825" s="313" t="s">
        <v>741</v>
      </c>
      <c r="C825" s="455">
        <v>0</v>
      </c>
      <c r="D825" s="455">
        <v>0</v>
      </c>
      <c r="E825" s="316" t="str">
        <f t="shared" si="48"/>
        <v/>
      </c>
      <c r="F825" s="160" t="str">
        <f t="shared" si="49"/>
        <v>否</v>
      </c>
      <c r="G825" s="177" t="str">
        <f t="shared" si="50"/>
        <v>项</v>
      </c>
    </row>
    <row r="826" s="177" customFormat="1" ht="36" customHeight="1" spans="1:7">
      <c r="A826" s="453">
        <v>21113</v>
      </c>
      <c r="B826" s="309" t="s">
        <v>742</v>
      </c>
      <c r="C826" s="319">
        <f>C827</f>
        <v>0</v>
      </c>
      <c r="D826" s="319">
        <f>D827</f>
        <v>0</v>
      </c>
      <c r="E826" s="316" t="str">
        <f t="shared" si="48"/>
        <v/>
      </c>
      <c r="F826" s="160" t="str">
        <f t="shared" si="49"/>
        <v>否</v>
      </c>
      <c r="G826" s="177" t="str">
        <f t="shared" si="50"/>
        <v>款</v>
      </c>
    </row>
    <row r="827" s="177" customFormat="1" ht="36" customHeight="1" spans="1:7">
      <c r="A827" s="474">
        <v>2111301</v>
      </c>
      <c r="B827" s="313" t="s">
        <v>743</v>
      </c>
      <c r="C827" s="455">
        <v>0</v>
      </c>
      <c r="D827" s="455">
        <v>0</v>
      </c>
      <c r="E827" s="316" t="str">
        <f t="shared" si="48"/>
        <v/>
      </c>
      <c r="F827" s="160" t="str">
        <f t="shared" si="49"/>
        <v>否</v>
      </c>
      <c r="G827" s="177" t="str">
        <f t="shared" si="50"/>
        <v>项</v>
      </c>
    </row>
    <row r="828" s="177" customFormat="1" ht="36" customHeight="1" spans="1:7">
      <c r="A828" s="453">
        <v>21114</v>
      </c>
      <c r="B828" s="309" t="s">
        <v>744</v>
      </c>
      <c r="C828" s="319">
        <f>SUM(C829:C842)</f>
        <v>0</v>
      </c>
      <c r="D828" s="319">
        <f>SUM(D829:D842)</f>
        <v>0</v>
      </c>
      <c r="E828" s="316" t="str">
        <f t="shared" si="48"/>
        <v/>
      </c>
      <c r="F828" s="160" t="str">
        <f t="shared" si="49"/>
        <v>否</v>
      </c>
      <c r="G828" s="177" t="str">
        <f t="shared" si="50"/>
        <v>款</v>
      </c>
    </row>
    <row r="829" s="177" customFormat="1" ht="36" customHeight="1" spans="1:7">
      <c r="A829" s="454">
        <v>2111401</v>
      </c>
      <c r="B829" s="313" t="s">
        <v>137</v>
      </c>
      <c r="C829" s="455">
        <v>0</v>
      </c>
      <c r="D829" s="455">
        <v>0</v>
      </c>
      <c r="E829" s="316" t="str">
        <f t="shared" si="48"/>
        <v/>
      </c>
      <c r="F829" s="160" t="str">
        <f t="shared" si="49"/>
        <v>否</v>
      </c>
      <c r="G829" s="177" t="str">
        <f t="shared" si="50"/>
        <v>项</v>
      </c>
    </row>
    <row r="830" s="177" customFormat="1" ht="36" customHeight="1" spans="1:7">
      <c r="A830" s="454">
        <v>2111402</v>
      </c>
      <c r="B830" s="313" t="s">
        <v>138</v>
      </c>
      <c r="C830" s="455">
        <v>0</v>
      </c>
      <c r="D830" s="455">
        <v>0</v>
      </c>
      <c r="E830" s="316" t="str">
        <f t="shared" si="48"/>
        <v/>
      </c>
      <c r="F830" s="160" t="str">
        <f t="shared" si="49"/>
        <v>否</v>
      </c>
      <c r="G830" s="177" t="str">
        <f t="shared" si="50"/>
        <v>项</v>
      </c>
    </row>
    <row r="831" s="177" customFormat="1" ht="36" customHeight="1" spans="1:7">
      <c r="A831" s="454">
        <v>2111403</v>
      </c>
      <c r="B831" s="313" t="s">
        <v>139</v>
      </c>
      <c r="C831" s="455">
        <v>0</v>
      </c>
      <c r="D831" s="455">
        <v>0</v>
      </c>
      <c r="E831" s="316" t="str">
        <f t="shared" si="48"/>
        <v/>
      </c>
      <c r="F831" s="160" t="str">
        <f t="shared" si="49"/>
        <v>否</v>
      </c>
      <c r="G831" s="177" t="str">
        <f t="shared" si="50"/>
        <v>项</v>
      </c>
    </row>
    <row r="832" s="177" customFormat="1" ht="36" customHeight="1" spans="1:7">
      <c r="A832" s="454">
        <v>2111404</v>
      </c>
      <c r="B832" s="313" t="s">
        <v>745</v>
      </c>
      <c r="C832" s="455"/>
      <c r="D832" s="455"/>
      <c r="E832" s="316" t="str">
        <f t="shared" si="48"/>
        <v/>
      </c>
      <c r="F832" s="160" t="str">
        <f t="shared" si="49"/>
        <v>否</v>
      </c>
      <c r="G832" s="177" t="str">
        <f t="shared" si="50"/>
        <v>项</v>
      </c>
    </row>
    <row r="833" s="177" customFormat="1" ht="36" customHeight="1" spans="1:7">
      <c r="A833" s="454">
        <v>2111405</v>
      </c>
      <c r="B833" s="313" t="s">
        <v>746</v>
      </c>
      <c r="C833" s="455"/>
      <c r="D833" s="455"/>
      <c r="E833" s="316" t="str">
        <f t="shared" si="48"/>
        <v/>
      </c>
      <c r="F833" s="160" t="str">
        <f t="shared" si="49"/>
        <v>否</v>
      </c>
      <c r="G833" s="177" t="str">
        <f t="shared" si="50"/>
        <v>项</v>
      </c>
    </row>
    <row r="834" s="177" customFormat="1" ht="36" customHeight="1" spans="1:7">
      <c r="A834" s="454">
        <v>2111406</v>
      </c>
      <c r="B834" s="313" t="s">
        <v>747</v>
      </c>
      <c r="C834" s="455">
        <v>0</v>
      </c>
      <c r="D834" s="455">
        <v>0</v>
      </c>
      <c r="E834" s="316" t="str">
        <f t="shared" si="48"/>
        <v/>
      </c>
      <c r="F834" s="160" t="str">
        <f t="shared" si="49"/>
        <v>否</v>
      </c>
      <c r="G834" s="177" t="str">
        <f t="shared" si="50"/>
        <v>项</v>
      </c>
    </row>
    <row r="835" s="177" customFormat="1" ht="36" customHeight="1" spans="1:7">
      <c r="A835" s="454">
        <v>2111407</v>
      </c>
      <c r="B835" s="313" t="s">
        <v>748</v>
      </c>
      <c r="C835" s="455">
        <v>0</v>
      </c>
      <c r="D835" s="455">
        <v>0</v>
      </c>
      <c r="E835" s="316" t="str">
        <f t="shared" si="48"/>
        <v/>
      </c>
      <c r="F835" s="160" t="str">
        <f t="shared" si="49"/>
        <v>否</v>
      </c>
      <c r="G835" s="177" t="str">
        <f t="shared" si="50"/>
        <v>项</v>
      </c>
    </row>
    <row r="836" s="177" customFormat="1" ht="36" customHeight="1" spans="1:7">
      <c r="A836" s="454">
        <v>2111408</v>
      </c>
      <c r="B836" s="313" t="s">
        <v>749</v>
      </c>
      <c r="C836" s="455">
        <v>0</v>
      </c>
      <c r="D836" s="455">
        <v>0</v>
      </c>
      <c r="E836" s="316" t="str">
        <f t="shared" si="48"/>
        <v/>
      </c>
      <c r="F836" s="160" t="str">
        <f t="shared" si="49"/>
        <v>否</v>
      </c>
      <c r="G836" s="177" t="str">
        <f t="shared" si="50"/>
        <v>项</v>
      </c>
    </row>
    <row r="837" s="177" customFormat="1" ht="36" customHeight="1" spans="1:7">
      <c r="A837" s="454">
        <v>2111409</v>
      </c>
      <c r="B837" s="313" t="s">
        <v>750</v>
      </c>
      <c r="C837" s="455"/>
      <c r="D837" s="455"/>
      <c r="E837" s="316" t="str">
        <f t="shared" si="48"/>
        <v/>
      </c>
      <c r="F837" s="160" t="str">
        <f t="shared" si="49"/>
        <v>否</v>
      </c>
      <c r="G837" s="177" t="str">
        <f t="shared" si="50"/>
        <v>项</v>
      </c>
    </row>
    <row r="838" s="177" customFormat="1" ht="36" customHeight="1" spans="1:7">
      <c r="A838" s="454">
        <v>2111410</v>
      </c>
      <c r="B838" s="313" t="s">
        <v>751</v>
      </c>
      <c r="C838" s="455"/>
      <c r="D838" s="455"/>
      <c r="E838" s="316" t="str">
        <f t="shared" si="48"/>
        <v/>
      </c>
      <c r="F838" s="160" t="str">
        <f t="shared" si="49"/>
        <v>否</v>
      </c>
      <c r="G838" s="177" t="str">
        <f t="shared" si="50"/>
        <v>项</v>
      </c>
    </row>
    <row r="839" s="177" customFormat="1" ht="36" customHeight="1" spans="1:7">
      <c r="A839" s="454">
        <v>2111411</v>
      </c>
      <c r="B839" s="313" t="s">
        <v>178</v>
      </c>
      <c r="C839" s="455">
        <v>0</v>
      </c>
      <c r="D839" s="455">
        <v>0</v>
      </c>
      <c r="E839" s="316" t="str">
        <f t="shared" si="48"/>
        <v/>
      </c>
      <c r="F839" s="160" t="str">
        <f t="shared" si="49"/>
        <v>否</v>
      </c>
      <c r="G839" s="177" t="str">
        <f t="shared" si="50"/>
        <v>项</v>
      </c>
    </row>
    <row r="840" s="177" customFormat="1" ht="36" customHeight="1" spans="1:7">
      <c r="A840" s="454">
        <v>2111413</v>
      </c>
      <c r="B840" s="313" t="s">
        <v>752</v>
      </c>
      <c r="C840" s="455">
        <v>0</v>
      </c>
      <c r="D840" s="455">
        <v>0</v>
      </c>
      <c r="E840" s="316" t="str">
        <f t="shared" si="48"/>
        <v/>
      </c>
      <c r="F840" s="160" t="str">
        <f t="shared" si="49"/>
        <v>否</v>
      </c>
      <c r="G840" s="177" t="str">
        <f t="shared" si="50"/>
        <v>项</v>
      </c>
    </row>
    <row r="841" s="177" customFormat="1" ht="36" customHeight="1" spans="1:7">
      <c r="A841" s="454">
        <v>2111450</v>
      </c>
      <c r="B841" s="313" t="s">
        <v>146</v>
      </c>
      <c r="C841" s="455">
        <v>0</v>
      </c>
      <c r="D841" s="455">
        <v>0</v>
      </c>
      <c r="E841" s="316" t="str">
        <f t="shared" si="48"/>
        <v/>
      </c>
      <c r="F841" s="160" t="str">
        <f t="shared" si="49"/>
        <v>否</v>
      </c>
      <c r="G841" s="177" t="str">
        <f t="shared" si="50"/>
        <v>项</v>
      </c>
    </row>
    <row r="842" s="177" customFormat="1" ht="36" customHeight="1" spans="1:7">
      <c r="A842" s="454">
        <v>2111499</v>
      </c>
      <c r="B842" s="313" t="s">
        <v>753</v>
      </c>
      <c r="C842" s="455">
        <v>0</v>
      </c>
      <c r="D842" s="455">
        <v>0</v>
      </c>
      <c r="E842" s="316" t="str">
        <f t="shared" si="48"/>
        <v/>
      </c>
      <c r="F842" s="160" t="str">
        <f t="shared" si="49"/>
        <v>否</v>
      </c>
      <c r="G842" s="177" t="str">
        <f t="shared" si="50"/>
        <v>项</v>
      </c>
    </row>
    <row r="843" s="177" customFormat="1" ht="36" customHeight="1" spans="1:7">
      <c r="A843" s="453">
        <v>21199</v>
      </c>
      <c r="B843" s="309" t="s">
        <v>754</v>
      </c>
      <c r="C843" s="319">
        <f>SUM(C844)</f>
        <v>200</v>
      </c>
      <c r="D843" s="319">
        <f>SUM(D844)</f>
        <v>50</v>
      </c>
      <c r="E843" s="316">
        <f t="shared" si="48"/>
        <v>-0.75</v>
      </c>
      <c r="F843" s="160" t="str">
        <f t="shared" si="49"/>
        <v>是</v>
      </c>
      <c r="G843" s="177" t="str">
        <f t="shared" si="50"/>
        <v>款</v>
      </c>
    </row>
    <row r="844" s="177" customFormat="1" ht="36" customHeight="1" spans="1:7">
      <c r="A844" s="476">
        <v>2119999</v>
      </c>
      <c r="B844" s="491" t="s">
        <v>755</v>
      </c>
      <c r="C844" s="455">
        <v>200</v>
      </c>
      <c r="D844" s="455">
        <v>50</v>
      </c>
      <c r="E844" s="316">
        <f t="shared" si="48"/>
        <v>-0.75</v>
      </c>
      <c r="F844" s="160" t="str">
        <f t="shared" si="49"/>
        <v>是</v>
      </c>
      <c r="G844" s="177" t="str">
        <f t="shared" si="50"/>
        <v>项</v>
      </c>
    </row>
    <row r="845" s="177" customFormat="1" ht="36" customHeight="1" spans="1:7">
      <c r="A845" s="477" t="s">
        <v>756</v>
      </c>
      <c r="B845" s="471" t="s">
        <v>281</v>
      </c>
      <c r="C845" s="472"/>
      <c r="D845" s="472"/>
      <c r="E845" s="316" t="str">
        <f t="shared" si="48"/>
        <v/>
      </c>
      <c r="F845" s="160" t="str">
        <f t="shared" si="49"/>
        <v>否</v>
      </c>
      <c r="G845" s="177" t="str">
        <f t="shared" si="50"/>
        <v>项</v>
      </c>
    </row>
    <row r="846" s="177" customFormat="1" ht="36" customHeight="1" spans="1:7">
      <c r="A846" s="453">
        <v>212</v>
      </c>
      <c r="B846" s="309" t="s">
        <v>66</v>
      </c>
      <c r="C846" s="319">
        <f>SUM(C847,C858,C860,C863,C865,C867,C869)</f>
        <v>22676</v>
      </c>
      <c r="D846" s="319">
        <f>SUM(D847,D858,D860,D863,D865,D867,D869)</f>
        <v>13893</v>
      </c>
      <c r="E846" s="316">
        <f t="shared" ref="E846:E909" si="51">IF(C846&gt;0,D846/C846-1,IF(C846&lt;0,-(D846/C846-1),""))</f>
        <v>-0.387</v>
      </c>
      <c r="F846" s="160" t="str">
        <f t="shared" si="49"/>
        <v>是</v>
      </c>
      <c r="G846" s="177" t="str">
        <f t="shared" si="50"/>
        <v>类</v>
      </c>
    </row>
    <row r="847" s="177" customFormat="1" ht="36" customHeight="1" spans="1:7">
      <c r="A847" s="453">
        <v>21201</v>
      </c>
      <c r="B847" s="309" t="s">
        <v>757</v>
      </c>
      <c r="C847" s="319">
        <f>SUM(C848:C857)</f>
        <v>8282</v>
      </c>
      <c r="D847" s="319">
        <f>SUM(D848:D857)</f>
        <v>8474</v>
      </c>
      <c r="E847" s="316">
        <f t="shared" si="51"/>
        <v>0.023</v>
      </c>
      <c r="F847" s="160" t="str">
        <f t="shared" si="49"/>
        <v>是</v>
      </c>
      <c r="G847" s="177" t="str">
        <f t="shared" si="50"/>
        <v>款</v>
      </c>
    </row>
    <row r="848" s="177" customFormat="1" ht="36" customHeight="1" spans="1:7">
      <c r="A848" s="454">
        <v>2120101</v>
      </c>
      <c r="B848" s="313" t="s">
        <v>137</v>
      </c>
      <c r="C848" s="455">
        <v>2799</v>
      </c>
      <c r="D848" s="455">
        <v>3156</v>
      </c>
      <c r="E848" s="316">
        <f t="shared" si="51"/>
        <v>0.128</v>
      </c>
      <c r="F848" s="160" t="str">
        <f t="shared" si="49"/>
        <v>是</v>
      </c>
      <c r="G848" s="177" t="str">
        <f t="shared" si="50"/>
        <v>项</v>
      </c>
    </row>
    <row r="849" s="177" customFormat="1" ht="36" customHeight="1" spans="1:7">
      <c r="A849" s="454">
        <v>2120102</v>
      </c>
      <c r="B849" s="313" t="s">
        <v>138</v>
      </c>
      <c r="C849" s="455">
        <v>0</v>
      </c>
      <c r="D849" s="455">
        <v>0</v>
      </c>
      <c r="E849" s="316" t="str">
        <f t="shared" si="51"/>
        <v/>
      </c>
      <c r="F849" s="160" t="str">
        <f t="shared" si="49"/>
        <v>否</v>
      </c>
      <c r="G849" s="177" t="str">
        <f t="shared" si="50"/>
        <v>项</v>
      </c>
    </row>
    <row r="850" s="177" customFormat="1" ht="36" customHeight="1" spans="1:7">
      <c r="A850" s="454">
        <v>2120103</v>
      </c>
      <c r="B850" s="313" t="s">
        <v>139</v>
      </c>
      <c r="C850" s="455">
        <v>0</v>
      </c>
      <c r="D850" s="455">
        <v>0</v>
      </c>
      <c r="E850" s="316" t="str">
        <f t="shared" si="51"/>
        <v/>
      </c>
      <c r="F850" s="160" t="str">
        <f t="shared" si="49"/>
        <v>否</v>
      </c>
      <c r="G850" s="177" t="str">
        <f t="shared" si="50"/>
        <v>项</v>
      </c>
    </row>
    <row r="851" s="177" customFormat="1" ht="36" customHeight="1" spans="1:7">
      <c r="A851" s="454">
        <v>2120104</v>
      </c>
      <c r="B851" s="313" t="s">
        <v>758</v>
      </c>
      <c r="C851" s="455">
        <v>110</v>
      </c>
      <c r="D851" s="455">
        <v>70</v>
      </c>
      <c r="E851" s="316">
        <f t="shared" si="51"/>
        <v>-0.364</v>
      </c>
      <c r="F851" s="160" t="str">
        <f t="shared" si="49"/>
        <v>是</v>
      </c>
      <c r="G851" s="177" t="str">
        <f t="shared" si="50"/>
        <v>项</v>
      </c>
    </row>
    <row r="852" s="177" customFormat="1" ht="36" customHeight="1" spans="1:7">
      <c r="A852" s="454">
        <v>2120105</v>
      </c>
      <c r="B852" s="313" t="s">
        <v>759</v>
      </c>
      <c r="C852" s="455">
        <v>0</v>
      </c>
      <c r="D852" s="455">
        <v>0</v>
      </c>
      <c r="E852" s="316" t="str">
        <f t="shared" si="51"/>
        <v/>
      </c>
      <c r="F852" s="160" t="str">
        <f t="shared" si="49"/>
        <v>否</v>
      </c>
      <c r="G852" s="177" t="str">
        <f t="shared" si="50"/>
        <v>项</v>
      </c>
    </row>
    <row r="853" s="177" customFormat="1" ht="36" customHeight="1" spans="1:7">
      <c r="A853" s="454">
        <v>2120106</v>
      </c>
      <c r="B853" s="313" t="s">
        <v>760</v>
      </c>
      <c r="C853" s="455">
        <v>0</v>
      </c>
      <c r="D853" s="455">
        <v>0</v>
      </c>
      <c r="E853" s="316" t="str">
        <f t="shared" si="51"/>
        <v/>
      </c>
      <c r="F853" s="160" t="str">
        <f t="shared" si="49"/>
        <v>否</v>
      </c>
      <c r="G853" s="177" t="str">
        <f t="shared" si="50"/>
        <v>项</v>
      </c>
    </row>
    <row r="854" s="177" customFormat="1" ht="36" customHeight="1" spans="1:7">
      <c r="A854" s="454">
        <v>2120107</v>
      </c>
      <c r="B854" s="313" t="s">
        <v>761</v>
      </c>
      <c r="C854" s="455">
        <v>0</v>
      </c>
      <c r="D854" s="455">
        <v>0</v>
      </c>
      <c r="E854" s="316" t="str">
        <f t="shared" si="51"/>
        <v/>
      </c>
      <c r="F854" s="160" t="str">
        <f t="shared" si="49"/>
        <v>否</v>
      </c>
      <c r="G854" s="177" t="str">
        <f t="shared" si="50"/>
        <v>项</v>
      </c>
    </row>
    <row r="855" s="177" customFormat="1" ht="36" customHeight="1" spans="1:7">
      <c r="A855" s="454">
        <v>2120109</v>
      </c>
      <c r="B855" s="313" t="s">
        <v>762</v>
      </c>
      <c r="C855" s="455">
        <v>0</v>
      </c>
      <c r="D855" s="455">
        <v>0</v>
      </c>
      <c r="E855" s="316" t="str">
        <f t="shared" si="51"/>
        <v/>
      </c>
      <c r="F855" s="160" t="str">
        <f t="shared" si="49"/>
        <v>否</v>
      </c>
      <c r="G855" s="177" t="str">
        <f t="shared" si="50"/>
        <v>项</v>
      </c>
    </row>
    <row r="856" s="177" customFormat="1" ht="36" customHeight="1" spans="1:7">
      <c r="A856" s="454">
        <v>2120110</v>
      </c>
      <c r="B856" s="313" t="s">
        <v>763</v>
      </c>
      <c r="C856" s="455">
        <v>0</v>
      </c>
      <c r="D856" s="455">
        <v>0</v>
      </c>
      <c r="E856" s="316" t="str">
        <f t="shared" si="51"/>
        <v/>
      </c>
      <c r="F856" s="160" t="str">
        <f t="shared" si="49"/>
        <v>否</v>
      </c>
      <c r="G856" s="177" t="str">
        <f t="shared" si="50"/>
        <v>项</v>
      </c>
    </row>
    <row r="857" s="177" customFormat="1" ht="36" customHeight="1" spans="1:7">
      <c r="A857" s="454">
        <v>2120199</v>
      </c>
      <c r="B857" s="313" t="s">
        <v>764</v>
      </c>
      <c r="C857" s="455">
        <v>5373</v>
      </c>
      <c r="D857" s="455">
        <v>5248</v>
      </c>
      <c r="E857" s="316">
        <f t="shared" si="51"/>
        <v>-0.023</v>
      </c>
      <c r="F857" s="160" t="str">
        <f t="shared" si="49"/>
        <v>是</v>
      </c>
      <c r="G857" s="177" t="str">
        <f t="shared" si="50"/>
        <v>项</v>
      </c>
    </row>
    <row r="858" s="177" customFormat="1" ht="36" customHeight="1" spans="1:7">
      <c r="A858" s="453">
        <v>21202</v>
      </c>
      <c r="B858" s="309" t="s">
        <v>765</v>
      </c>
      <c r="C858" s="319">
        <f>SUM(C859)</f>
        <v>0</v>
      </c>
      <c r="D858" s="319">
        <f>SUM(D859)</f>
        <v>0</v>
      </c>
      <c r="E858" s="316" t="str">
        <f t="shared" si="51"/>
        <v/>
      </c>
      <c r="F858" s="160" t="str">
        <f t="shared" si="49"/>
        <v>否</v>
      </c>
      <c r="G858" s="177" t="str">
        <f t="shared" si="50"/>
        <v>款</v>
      </c>
    </row>
    <row r="859" s="177" customFormat="1" ht="36" customHeight="1" spans="1:7">
      <c r="A859" s="462">
        <v>2120201</v>
      </c>
      <c r="B859" s="478" t="s">
        <v>766</v>
      </c>
      <c r="C859" s="455">
        <v>0</v>
      </c>
      <c r="D859" s="455">
        <v>0</v>
      </c>
      <c r="E859" s="316" t="str">
        <f t="shared" si="51"/>
        <v/>
      </c>
      <c r="F859" s="160" t="str">
        <f t="shared" ref="F859:F922" si="52">IF(LEN(A859)=3,"是",IF(B859&lt;&gt;"",IF(SUM(C859:D859)&lt;&gt;0,"是","否"),"是"))</f>
        <v>否</v>
      </c>
      <c r="G859" s="177" t="str">
        <f t="shared" ref="G859:G922" si="53">IF(LEN(A859)=3,"类",IF(LEN(A859)=5,"款","项"))</f>
        <v>项</v>
      </c>
    </row>
    <row r="860" s="177" customFormat="1" ht="36" customHeight="1" spans="1:7">
      <c r="A860" s="453">
        <v>21203</v>
      </c>
      <c r="B860" s="309" t="s">
        <v>767</v>
      </c>
      <c r="C860" s="319">
        <f>SUM(C861:C862)</f>
        <v>1120</v>
      </c>
      <c r="D860" s="319">
        <f>SUM(D861:D862)</f>
        <v>1465</v>
      </c>
      <c r="E860" s="316">
        <f t="shared" si="51"/>
        <v>0.308</v>
      </c>
      <c r="F860" s="160" t="str">
        <f t="shared" si="52"/>
        <v>是</v>
      </c>
      <c r="G860" s="177" t="str">
        <f t="shared" si="53"/>
        <v>款</v>
      </c>
    </row>
    <row r="861" s="177" customFormat="1" ht="36" customHeight="1" spans="1:7">
      <c r="A861" s="454">
        <v>2120303</v>
      </c>
      <c r="B861" s="313" t="s">
        <v>768</v>
      </c>
      <c r="C861" s="455">
        <v>50</v>
      </c>
      <c r="D861" s="455">
        <v>730</v>
      </c>
      <c r="E861" s="316">
        <f t="shared" si="51"/>
        <v>13.6</v>
      </c>
      <c r="F861" s="160" t="str">
        <f t="shared" si="52"/>
        <v>是</v>
      </c>
      <c r="G861" s="177" t="str">
        <f t="shared" si="53"/>
        <v>项</v>
      </c>
    </row>
    <row r="862" s="177" customFormat="1" ht="36" customHeight="1" spans="1:7">
      <c r="A862" s="454">
        <v>2120399</v>
      </c>
      <c r="B862" s="313" t="s">
        <v>769</v>
      </c>
      <c r="C862" s="455">
        <v>1070</v>
      </c>
      <c r="D862" s="455">
        <v>735</v>
      </c>
      <c r="E862" s="316">
        <f t="shared" si="51"/>
        <v>-0.313</v>
      </c>
      <c r="F862" s="160" t="str">
        <f t="shared" si="52"/>
        <v>是</v>
      </c>
      <c r="G862" s="177" t="str">
        <f t="shared" si="53"/>
        <v>项</v>
      </c>
    </row>
    <row r="863" s="177" customFormat="1" ht="36" customHeight="1" spans="1:7">
      <c r="A863" s="453">
        <v>21205</v>
      </c>
      <c r="B863" s="309" t="s">
        <v>770</v>
      </c>
      <c r="C863" s="319">
        <f>SUM(C864)</f>
        <v>3783</v>
      </c>
      <c r="D863" s="319">
        <f t="shared" ref="D863:D867" si="54">SUM(D864)</f>
        <v>3749</v>
      </c>
      <c r="E863" s="316">
        <f t="shared" si="51"/>
        <v>-0.009</v>
      </c>
      <c r="F863" s="160" t="str">
        <f t="shared" si="52"/>
        <v>是</v>
      </c>
      <c r="G863" s="177" t="str">
        <f t="shared" si="53"/>
        <v>款</v>
      </c>
    </row>
    <row r="864" s="177" customFormat="1" ht="36" customHeight="1" spans="1:7">
      <c r="A864" s="462">
        <v>2120501</v>
      </c>
      <c r="B864" s="478" t="s">
        <v>771</v>
      </c>
      <c r="C864" s="455">
        <v>3783</v>
      </c>
      <c r="D864" s="455">
        <v>3749</v>
      </c>
      <c r="E864" s="316">
        <f t="shared" si="51"/>
        <v>-0.009</v>
      </c>
      <c r="F864" s="160" t="str">
        <f t="shared" si="52"/>
        <v>是</v>
      </c>
      <c r="G864" s="177" t="str">
        <f t="shared" si="53"/>
        <v>项</v>
      </c>
    </row>
    <row r="865" s="177" customFormat="1" ht="36" customHeight="1" spans="1:7">
      <c r="A865" s="453">
        <v>21206</v>
      </c>
      <c r="B865" s="309" t="s">
        <v>772</v>
      </c>
      <c r="C865" s="319">
        <f>SUM(C866)</f>
        <v>0</v>
      </c>
      <c r="D865" s="319">
        <f t="shared" si="54"/>
        <v>9</v>
      </c>
      <c r="E865" s="316" t="str">
        <f t="shared" si="51"/>
        <v/>
      </c>
      <c r="F865" s="160" t="str">
        <f t="shared" si="52"/>
        <v>是</v>
      </c>
      <c r="G865" s="177" t="str">
        <f t="shared" si="53"/>
        <v>款</v>
      </c>
    </row>
    <row r="866" s="177" customFormat="1" ht="36" customHeight="1" spans="1:7">
      <c r="A866" s="462">
        <v>2120601</v>
      </c>
      <c r="B866" s="478" t="s">
        <v>773</v>
      </c>
      <c r="C866" s="455">
        <v>0</v>
      </c>
      <c r="D866" s="455">
        <v>9</v>
      </c>
      <c r="E866" s="316" t="str">
        <f t="shared" si="51"/>
        <v/>
      </c>
      <c r="F866" s="160" t="str">
        <f t="shared" si="52"/>
        <v>是</v>
      </c>
      <c r="G866" s="177" t="str">
        <f t="shared" si="53"/>
        <v>项</v>
      </c>
    </row>
    <row r="867" s="177" customFormat="1" ht="36" customHeight="1" spans="1:7">
      <c r="A867" s="453">
        <v>21299</v>
      </c>
      <c r="B867" s="309" t="s">
        <v>774</v>
      </c>
      <c r="C867" s="319">
        <f>SUM(C868)</f>
        <v>9491</v>
      </c>
      <c r="D867" s="319">
        <f t="shared" si="54"/>
        <v>196</v>
      </c>
      <c r="E867" s="316">
        <f t="shared" si="51"/>
        <v>-0.979</v>
      </c>
      <c r="F867" s="160" t="str">
        <f t="shared" si="52"/>
        <v>是</v>
      </c>
      <c r="G867" s="177" t="str">
        <f t="shared" si="53"/>
        <v>款</v>
      </c>
    </row>
    <row r="868" s="177" customFormat="1" ht="36" customHeight="1" spans="1:7">
      <c r="A868" s="462">
        <v>2129999</v>
      </c>
      <c r="B868" s="478" t="s">
        <v>775</v>
      </c>
      <c r="C868" s="455">
        <v>9491</v>
      </c>
      <c r="D868" s="455">
        <v>196</v>
      </c>
      <c r="E868" s="316">
        <f t="shared" si="51"/>
        <v>-0.979</v>
      </c>
      <c r="F868" s="160" t="str">
        <f t="shared" si="52"/>
        <v>是</v>
      </c>
      <c r="G868" s="177" t="str">
        <f t="shared" si="53"/>
        <v>项</v>
      </c>
    </row>
    <row r="869" s="177" customFormat="1" ht="36" customHeight="1" spans="1:7">
      <c r="A869" s="470" t="s">
        <v>776</v>
      </c>
      <c r="B869" s="471" t="s">
        <v>281</v>
      </c>
      <c r="C869" s="472"/>
      <c r="D869" s="472"/>
      <c r="E869" s="316" t="str">
        <f t="shared" si="51"/>
        <v/>
      </c>
      <c r="F869" s="160" t="str">
        <f t="shared" si="52"/>
        <v>否</v>
      </c>
      <c r="G869" s="177" t="str">
        <f t="shared" si="53"/>
        <v>项</v>
      </c>
    </row>
    <row r="870" s="177" customFormat="1" ht="36" customHeight="1" spans="1:7">
      <c r="A870" s="453">
        <v>213</v>
      </c>
      <c r="B870" s="309" t="s">
        <v>68</v>
      </c>
      <c r="C870" s="319">
        <f>SUM(C871,C897,C923,C951,C962,C969,C976,C979,C982,C983)</f>
        <v>63740</v>
      </c>
      <c r="D870" s="319">
        <f>SUM(D871,D897,D923,D951,D962,D969,D976,D979,D982,D983)</f>
        <v>31396</v>
      </c>
      <c r="E870" s="316">
        <f t="shared" si="51"/>
        <v>-0.507</v>
      </c>
      <c r="F870" s="160" t="str">
        <f t="shared" si="52"/>
        <v>是</v>
      </c>
      <c r="G870" s="177" t="str">
        <f t="shared" si="53"/>
        <v>类</v>
      </c>
    </row>
    <row r="871" s="177" customFormat="1" ht="36" customHeight="1" spans="1:7">
      <c r="A871" s="453">
        <v>21301</v>
      </c>
      <c r="B871" s="309" t="s">
        <v>777</v>
      </c>
      <c r="C871" s="319">
        <f>SUM(C872:C896)</f>
        <v>12467</v>
      </c>
      <c r="D871" s="319">
        <f>SUM(D872:D896)</f>
        <v>9654</v>
      </c>
      <c r="E871" s="316">
        <f t="shared" si="51"/>
        <v>-0.226</v>
      </c>
      <c r="F871" s="160" t="str">
        <f t="shared" si="52"/>
        <v>是</v>
      </c>
      <c r="G871" s="177" t="str">
        <f t="shared" si="53"/>
        <v>款</v>
      </c>
    </row>
    <row r="872" s="177" customFormat="1" ht="36" customHeight="1" spans="1:7">
      <c r="A872" s="454">
        <v>2130101</v>
      </c>
      <c r="B872" s="313" t="s">
        <v>137</v>
      </c>
      <c r="C872" s="455">
        <v>382</v>
      </c>
      <c r="D872" s="455">
        <v>395</v>
      </c>
      <c r="E872" s="316">
        <f t="shared" si="51"/>
        <v>0.034</v>
      </c>
      <c r="F872" s="160" t="str">
        <f t="shared" si="52"/>
        <v>是</v>
      </c>
      <c r="G872" s="177" t="str">
        <f t="shared" si="53"/>
        <v>项</v>
      </c>
    </row>
    <row r="873" s="177" customFormat="1" ht="36" customHeight="1" spans="1:7">
      <c r="A873" s="454">
        <v>2130102</v>
      </c>
      <c r="B873" s="313" t="s">
        <v>138</v>
      </c>
      <c r="C873" s="455">
        <v>0</v>
      </c>
      <c r="D873" s="455">
        <v>0</v>
      </c>
      <c r="E873" s="316" t="str">
        <f t="shared" si="51"/>
        <v/>
      </c>
      <c r="F873" s="160" t="str">
        <f t="shared" si="52"/>
        <v>否</v>
      </c>
      <c r="G873" s="177" t="str">
        <f t="shared" si="53"/>
        <v>项</v>
      </c>
    </row>
    <row r="874" s="177" customFormat="1" ht="36" customHeight="1" spans="1:7">
      <c r="A874" s="454">
        <v>2130103</v>
      </c>
      <c r="B874" s="313" t="s">
        <v>139</v>
      </c>
      <c r="C874" s="455">
        <v>0</v>
      </c>
      <c r="D874" s="455">
        <v>0</v>
      </c>
      <c r="E874" s="316" t="str">
        <f t="shared" si="51"/>
        <v/>
      </c>
      <c r="F874" s="160" t="str">
        <f t="shared" si="52"/>
        <v>否</v>
      </c>
      <c r="G874" s="177" t="str">
        <f t="shared" si="53"/>
        <v>项</v>
      </c>
    </row>
    <row r="875" s="177" customFormat="1" ht="36" customHeight="1" spans="1:7">
      <c r="A875" s="454">
        <v>2130104</v>
      </c>
      <c r="B875" s="313" t="s">
        <v>146</v>
      </c>
      <c r="C875" s="455">
        <v>3576</v>
      </c>
      <c r="D875" s="455">
        <v>3332</v>
      </c>
      <c r="E875" s="316">
        <f t="shared" si="51"/>
        <v>-0.068</v>
      </c>
      <c r="F875" s="160" t="str">
        <f t="shared" si="52"/>
        <v>是</v>
      </c>
      <c r="G875" s="177" t="str">
        <f t="shared" si="53"/>
        <v>项</v>
      </c>
    </row>
    <row r="876" s="177" customFormat="1" ht="36" customHeight="1" spans="1:7">
      <c r="A876" s="454">
        <v>2130105</v>
      </c>
      <c r="B876" s="313" t="s">
        <v>778</v>
      </c>
      <c r="C876" s="455">
        <v>0</v>
      </c>
      <c r="D876" s="455">
        <v>0</v>
      </c>
      <c r="E876" s="316" t="str">
        <f t="shared" si="51"/>
        <v/>
      </c>
      <c r="F876" s="160" t="str">
        <f t="shared" si="52"/>
        <v>否</v>
      </c>
      <c r="G876" s="177" t="str">
        <f t="shared" si="53"/>
        <v>项</v>
      </c>
    </row>
    <row r="877" s="177" customFormat="1" ht="36" customHeight="1" spans="1:7">
      <c r="A877" s="454">
        <v>2130106</v>
      </c>
      <c r="B877" s="313" t="s">
        <v>779</v>
      </c>
      <c r="C877" s="455">
        <v>1693</v>
      </c>
      <c r="D877" s="455">
        <v>1677</v>
      </c>
      <c r="E877" s="316">
        <f t="shared" si="51"/>
        <v>-0.009</v>
      </c>
      <c r="F877" s="160" t="str">
        <f t="shared" si="52"/>
        <v>是</v>
      </c>
      <c r="G877" s="177" t="str">
        <f t="shared" si="53"/>
        <v>项</v>
      </c>
    </row>
    <row r="878" s="177" customFormat="1" ht="36" customHeight="1" spans="1:7">
      <c r="A878" s="454">
        <v>2130108</v>
      </c>
      <c r="B878" s="313" t="s">
        <v>780</v>
      </c>
      <c r="C878" s="455">
        <v>196</v>
      </c>
      <c r="D878" s="455">
        <v>112</v>
      </c>
      <c r="E878" s="316">
        <f t="shared" si="51"/>
        <v>-0.429</v>
      </c>
      <c r="F878" s="160" t="str">
        <f t="shared" si="52"/>
        <v>是</v>
      </c>
      <c r="G878" s="177" t="str">
        <f t="shared" si="53"/>
        <v>项</v>
      </c>
    </row>
    <row r="879" s="177" customFormat="1" ht="36" customHeight="1" spans="1:7">
      <c r="A879" s="454">
        <v>2130109</v>
      </c>
      <c r="B879" s="313" t="s">
        <v>781</v>
      </c>
      <c r="C879" s="455">
        <v>76</v>
      </c>
      <c r="D879" s="455">
        <v>9</v>
      </c>
      <c r="E879" s="316">
        <f t="shared" si="51"/>
        <v>-0.882</v>
      </c>
      <c r="F879" s="160" t="str">
        <f t="shared" si="52"/>
        <v>是</v>
      </c>
      <c r="G879" s="177" t="str">
        <f t="shared" si="53"/>
        <v>项</v>
      </c>
    </row>
    <row r="880" s="177" customFormat="1" ht="36" customHeight="1" spans="1:7">
      <c r="A880" s="454">
        <v>2130110</v>
      </c>
      <c r="B880" s="313" t="s">
        <v>782</v>
      </c>
      <c r="C880" s="455">
        <v>0</v>
      </c>
      <c r="D880" s="455">
        <v>0</v>
      </c>
      <c r="E880" s="316" t="str">
        <f t="shared" si="51"/>
        <v/>
      </c>
      <c r="F880" s="160" t="str">
        <f t="shared" si="52"/>
        <v>否</v>
      </c>
      <c r="G880" s="177" t="str">
        <f t="shared" si="53"/>
        <v>项</v>
      </c>
    </row>
    <row r="881" s="177" customFormat="1" ht="36" customHeight="1" spans="1:7">
      <c r="A881" s="454">
        <v>2130111</v>
      </c>
      <c r="B881" s="313" t="s">
        <v>783</v>
      </c>
      <c r="C881" s="455">
        <v>218</v>
      </c>
      <c r="D881" s="455">
        <v>43</v>
      </c>
      <c r="E881" s="316">
        <f t="shared" si="51"/>
        <v>-0.803</v>
      </c>
      <c r="F881" s="160" t="str">
        <f t="shared" si="52"/>
        <v>是</v>
      </c>
      <c r="G881" s="177" t="str">
        <f t="shared" si="53"/>
        <v>项</v>
      </c>
    </row>
    <row r="882" s="177" customFormat="1" ht="36" customHeight="1" spans="1:7">
      <c r="A882" s="454">
        <v>2130112</v>
      </c>
      <c r="B882" s="313" t="s">
        <v>784</v>
      </c>
      <c r="C882" s="455">
        <v>0</v>
      </c>
      <c r="D882" s="455">
        <v>10</v>
      </c>
      <c r="E882" s="316" t="str">
        <f t="shared" si="51"/>
        <v/>
      </c>
      <c r="F882" s="160" t="str">
        <f t="shared" si="52"/>
        <v>是</v>
      </c>
      <c r="G882" s="177" t="str">
        <f t="shared" si="53"/>
        <v>项</v>
      </c>
    </row>
    <row r="883" s="177" customFormat="1" ht="36" customHeight="1" spans="1:7">
      <c r="A883" s="454">
        <v>2130114</v>
      </c>
      <c r="B883" s="313" t="s">
        <v>785</v>
      </c>
      <c r="C883" s="455">
        <v>10</v>
      </c>
      <c r="D883" s="455">
        <v>10</v>
      </c>
      <c r="E883" s="316">
        <f t="shared" si="51"/>
        <v>0</v>
      </c>
      <c r="F883" s="160" t="str">
        <f t="shared" si="52"/>
        <v>是</v>
      </c>
      <c r="G883" s="177" t="str">
        <f t="shared" si="53"/>
        <v>项</v>
      </c>
    </row>
    <row r="884" s="177" customFormat="1" ht="36" customHeight="1" spans="1:7">
      <c r="A884" s="454">
        <v>2130119</v>
      </c>
      <c r="B884" s="313" t="s">
        <v>786</v>
      </c>
      <c r="C884" s="455">
        <v>35</v>
      </c>
      <c r="D884" s="455">
        <v>15</v>
      </c>
      <c r="E884" s="316">
        <f t="shared" si="51"/>
        <v>-0.571</v>
      </c>
      <c r="F884" s="160" t="str">
        <f t="shared" si="52"/>
        <v>是</v>
      </c>
      <c r="G884" s="177" t="str">
        <f t="shared" si="53"/>
        <v>项</v>
      </c>
    </row>
    <row r="885" s="177" customFormat="1" ht="36" customHeight="1" spans="1:7">
      <c r="A885" s="454">
        <v>2130120</v>
      </c>
      <c r="B885" s="313" t="s">
        <v>787</v>
      </c>
      <c r="C885" s="455">
        <v>200</v>
      </c>
      <c r="D885" s="455">
        <v>1200</v>
      </c>
      <c r="E885" s="316">
        <f t="shared" si="51"/>
        <v>5</v>
      </c>
      <c r="F885" s="160" t="str">
        <f t="shared" si="52"/>
        <v>是</v>
      </c>
      <c r="G885" s="177" t="str">
        <f t="shared" si="53"/>
        <v>项</v>
      </c>
    </row>
    <row r="886" s="177" customFormat="1" ht="36" customHeight="1" spans="1:7">
      <c r="A886" s="454">
        <v>2130121</v>
      </c>
      <c r="B886" s="313" t="s">
        <v>788</v>
      </c>
      <c r="C886" s="455">
        <v>0</v>
      </c>
      <c r="D886" s="455">
        <v>0</v>
      </c>
      <c r="E886" s="316" t="str">
        <f t="shared" si="51"/>
        <v/>
      </c>
      <c r="F886" s="160" t="str">
        <f t="shared" si="52"/>
        <v>否</v>
      </c>
      <c r="G886" s="177" t="str">
        <f t="shared" si="53"/>
        <v>项</v>
      </c>
    </row>
    <row r="887" s="177" customFormat="1" ht="36" customHeight="1" spans="1:7">
      <c r="A887" s="454">
        <v>2130122</v>
      </c>
      <c r="B887" s="313" t="s">
        <v>789</v>
      </c>
      <c r="C887" s="455">
        <v>3821</v>
      </c>
      <c r="D887" s="455">
        <v>2004</v>
      </c>
      <c r="E887" s="316">
        <f t="shared" si="51"/>
        <v>-0.476</v>
      </c>
      <c r="F887" s="160" t="str">
        <f t="shared" si="52"/>
        <v>是</v>
      </c>
      <c r="G887" s="177" t="str">
        <f t="shared" si="53"/>
        <v>项</v>
      </c>
    </row>
    <row r="888" s="177" customFormat="1" ht="36" customHeight="1" spans="1:7">
      <c r="A888" s="454">
        <v>2130124</v>
      </c>
      <c r="B888" s="313" t="s">
        <v>790</v>
      </c>
      <c r="C888" s="455">
        <v>11</v>
      </c>
      <c r="D888" s="455">
        <v>68</v>
      </c>
      <c r="E888" s="316">
        <f t="shared" si="51"/>
        <v>5.182</v>
      </c>
      <c r="F888" s="160" t="str">
        <f t="shared" si="52"/>
        <v>是</v>
      </c>
      <c r="G888" s="177" t="str">
        <f t="shared" si="53"/>
        <v>项</v>
      </c>
    </row>
    <row r="889" s="177" customFormat="1" ht="36" customHeight="1" spans="1:7">
      <c r="A889" s="454">
        <v>2130125</v>
      </c>
      <c r="B889" s="313" t="s">
        <v>791</v>
      </c>
      <c r="C889" s="455">
        <v>0</v>
      </c>
      <c r="D889" s="455">
        <v>0</v>
      </c>
      <c r="E889" s="316" t="str">
        <f t="shared" si="51"/>
        <v/>
      </c>
      <c r="F889" s="160" t="str">
        <f t="shared" si="52"/>
        <v>否</v>
      </c>
      <c r="G889" s="177" t="str">
        <f t="shared" si="53"/>
        <v>项</v>
      </c>
    </row>
    <row r="890" s="177" customFormat="1" ht="36" customHeight="1" spans="1:7">
      <c r="A890" s="454">
        <v>2130126</v>
      </c>
      <c r="B890" s="313" t="s">
        <v>792</v>
      </c>
      <c r="C890" s="455">
        <v>614</v>
      </c>
      <c r="D890" s="455">
        <v>50</v>
      </c>
      <c r="E890" s="316">
        <f t="shared" si="51"/>
        <v>-0.919</v>
      </c>
      <c r="F890" s="160" t="str">
        <f t="shared" si="52"/>
        <v>是</v>
      </c>
      <c r="G890" s="177" t="str">
        <f t="shared" si="53"/>
        <v>项</v>
      </c>
    </row>
    <row r="891" s="177" customFormat="1" ht="36" customHeight="1" spans="1:7">
      <c r="A891" s="454">
        <v>2130135</v>
      </c>
      <c r="B891" s="313" t="s">
        <v>793</v>
      </c>
      <c r="C891" s="455">
        <v>1278</v>
      </c>
      <c r="D891" s="455">
        <v>630</v>
      </c>
      <c r="E891" s="316">
        <f t="shared" si="51"/>
        <v>-0.507</v>
      </c>
      <c r="F891" s="160" t="str">
        <f t="shared" si="52"/>
        <v>是</v>
      </c>
      <c r="G891" s="177" t="str">
        <f t="shared" si="53"/>
        <v>项</v>
      </c>
    </row>
    <row r="892" s="177" customFormat="1" ht="36" customHeight="1" spans="1:7">
      <c r="A892" s="454">
        <v>2130142</v>
      </c>
      <c r="B892" s="313" t="s">
        <v>794</v>
      </c>
      <c r="C892" s="455">
        <v>0</v>
      </c>
      <c r="D892" s="455">
        <v>0</v>
      </c>
      <c r="E892" s="316" t="str">
        <f t="shared" si="51"/>
        <v/>
      </c>
      <c r="F892" s="160" t="str">
        <f t="shared" si="52"/>
        <v>否</v>
      </c>
      <c r="G892" s="177" t="str">
        <f t="shared" si="53"/>
        <v>项</v>
      </c>
    </row>
    <row r="893" s="177" customFormat="1" ht="36" customHeight="1" spans="1:7">
      <c r="A893" s="454">
        <v>2130148</v>
      </c>
      <c r="B893" s="313" t="s">
        <v>795</v>
      </c>
      <c r="C893" s="455">
        <v>0</v>
      </c>
      <c r="D893" s="455">
        <v>0</v>
      </c>
      <c r="E893" s="316" t="str">
        <f t="shared" si="51"/>
        <v/>
      </c>
      <c r="F893" s="160" t="str">
        <f t="shared" si="52"/>
        <v>否</v>
      </c>
      <c r="G893" s="177" t="str">
        <f t="shared" si="53"/>
        <v>项</v>
      </c>
    </row>
    <row r="894" s="177" customFormat="1" ht="36" customHeight="1" spans="1:7">
      <c r="A894" s="454">
        <v>2130152</v>
      </c>
      <c r="B894" s="313" t="s">
        <v>796</v>
      </c>
      <c r="C894" s="455">
        <v>0</v>
      </c>
      <c r="D894" s="455">
        <v>0</v>
      </c>
      <c r="E894" s="316" t="str">
        <f t="shared" si="51"/>
        <v/>
      </c>
      <c r="F894" s="160" t="str">
        <f t="shared" si="52"/>
        <v>否</v>
      </c>
      <c r="G894" s="177" t="str">
        <f t="shared" si="53"/>
        <v>项</v>
      </c>
    </row>
    <row r="895" s="177" customFormat="1" ht="36" customHeight="1" spans="1:7">
      <c r="A895" s="454">
        <v>2130153</v>
      </c>
      <c r="B895" s="313" t="s">
        <v>797</v>
      </c>
      <c r="C895" s="455">
        <v>357</v>
      </c>
      <c r="D895" s="455">
        <v>2</v>
      </c>
      <c r="E895" s="316">
        <f t="shared" si="51"/>
        <v>-0.994</v>
      </c>
      <c r="F895" s="160" t="str">
        <f t="shared" si="52"/>
        <v>是</v>
      </c>
      <c r="G895" s="177" t="str">
        <f t="shared" si="53"/>
        <v>项</v>
      </c>
    </row>
    <row r="896" s="177" customFormat="1" ht="36" customHeight="1" spans="1:7">
      <c r="A896" s="454">
        <v>2130199</v>
      </c>
      <c r="B896" s="313" t="s">
        <v>798</v>
      </c>
      <c r="C896" s="455">
        <v>0</v>
      </c>
      <c r="D896" s="455">
        <v>97</v>
      </c>
      <c r="E896" s="316" t="str">
        <f t="shared" si="51"/>
        <v/>
      </c>
      <c r="F896" s="160" t="str">
        <f t="shared" si="52"/>
        <v>是</v>
      </c>
      <c r="G896" s="177" t="str">
        <f t="shared" si="53"/>
        <v>项</v>
      </c>
    </row>
    <row r="897" s="177" customFormat="1" ht="36" customHeight="1" spans="1:7">
      <c r="A897" s="453">
        <v>21302</v>
      </c>
      <c r="B897" s="309" t="s">
        <v>799</v>
      </c>
      <c r="C897" s="319">
        <f>SUM(C898:C922)</f>
        <v>9622</v>
      </c>
      <c r="D897" s="319">
        <f>SUM(D898:D922)</f>
        <v>5446</v>
      </c>
      <c r="E897" s="316">
        <f t="shared" si="51"/>
        <v>-0.434</v>
      </c>
      <c r="F897" s="160" t="str">
        <f t="shared" si="52"/>
        <v>是</v>
      </c>
      <c r="G897" s="177" t="str">
        <f t="shared" si="53"/>
        <v>款</v>
      </c>
    </row>
    <row r="898" s="177" customFormat="1" ht="36" customHeight="1" spans="1:7">
      <c r="A898" s="454">
        <v>2130201</v>
      </c>
      <c r="B898" s="313" t="s">
        <v>137</v>
      </c>
      <c r="C898" s="455">
        <v>314</v>
      </c>
      <c r="D898" s="455">
        <v>173</v>
      </c>
      <c r="E898" s="316">
        <f t="shared" si="51"/>
        <v>-0.449</v>
      </c>
      <c r="F898" s="160" t="str">
        <f t="shared" si="52"/>
        <v>是</v>
      </c>
      <c r="G898" s="177" t="str">
        <f t="shared" si="53"/>
        <v>项</v>
      </c>
    </row>
    <row r="899" s="177" customFormat="1" ht="36" customHeight="1" spans="1:7">
      <c r="A899" s="454">
        <v>2130202</v>
      </c>
      <c r="B899" s="313" t="s">
        <v>138</v>
      </c>
      <c r="C899" s="455">
        <v>0</v>
      </c>
      <c r="D899" s="455">
        <v>0</v>
      </c>
      <c r="E899" s="316" t="str">
        <f t="shared" si="51"/>
        <v/>
      </c>
      <c r="F899" s="160" t="str">
        <f t="shared" si="52"/>
        <v>否</v>
      </c>
      <c r="G899" s="177" t="str">
        <f t="shared" si="53"/>
        <v>项</v>
      </c>
    </row>
    <row r="900" s="177" customFormat="1" ht="36" customHeight="1" spans="1:7">
      <c r="A900" s="454">
        <v>2130203</v>
      </c>
      <c r="B900" s="313" t="s">
        <v>139</v>
      </c>
      <c r="C900" s="455">
        <v>0</v>
      </c>
      <c r="D900" s="455">
        <v>0</v>
      </c>
      <c r="E900" s="316" t="str">
        <f t="shared" si="51"/>
        <v/>
      </c>
      <c r="F900" s="160" t="str">
        <f t="shared" si="52"/>
        <v>否</v>
      </c>
      <c r="G900" s="177" t="str">
        <f t="shared" si="53"/>
        <v>项</v>
      </c>
    </row>
    <row r="901" s="177" customFormat="1" ht="36" customHeight="1" spans="1:7">
      <c r="A901" s="454">
        <v>2130204</v>
      </c>
      <c r="B901" s="313" t="s">
        <v>800</v>
      </c>
      <c r="C901" s="455">
        <v>1441</v>
      </c>
      <c r="D901" s="455">
        <v>1388</v>
      </c>
      <c r="E901" s="316">
        <f t="shared" si="51"/>
        <v>-0.037</v>
      </c>
      <c r="F901" s="160" t="str">
        <f t="shared" si="52"/>
        <v>是</v>
      </c>
      <c r="G901" s="177" t="str">
        <f t="shared" si="53"/>
        <v>项</v>
      </c>
    </row>
    <row r="902" s="177" customFormat="1" ht="36" customHeight="1" spans="1:7">
      <c r="A902" s="454">
        <v>2130205</v>
      </c>
      <c r="B902" s="313" t="s">
        <v>801</v>
      </c>
      <c r="C902" s="455">
        <v>1083</v>
      </c>
      <c r="D902" s="455">
        <v>64</v>
      </c>
      <c r="E902" s="316">
        <f t="shared" si="51"/>
        <v>-0.941</v>
      </c>
      <c r="F902" s="160" t="str">
        <f t="shared" si="52"/>
        <v>是</v>
      </c>
      <c r="G902" s="177" t="str">
        <f t="shared" si="53"/>
        <v>项</v>
      </c>
    </row>
    <row r="903" s="177" customFormat="1" ht="36" customHeight="1" spans="1:7">
      <c r="A903" s="454">
        <v>2130206</v>
      </c>
      <c r="B903" s="313" t="s">
        <v>802</v>
      </c>
      <c r="C903" s="455">
        <v>0</v>
      </c>
      <c r="D903" s="455">
        <v>0</v>
      </c>
      <c r="E903" s="316" t="str">
        <f t="shared" si="51"/>
        <v/>
      </c>
      <c r="F903" s="160" t="str">
        <f t="shared" si="52"/>
        <v>否</v>
      </c>
      <c r="G903" s="177" t="str">
        <f t="shared" si="53"/>
        <v>项</v>
      </c>
    </row>
    <row r="904" s="177" customFormat="1" ht="36" customHeight="1" spans="1:7">
      <c r="A904" s="454">
        <v>2130207</v>
      </c>
      <c r="B904" s="313" t="s">
        <v>803</v>
      </c>
      <c r="C904" s="455">
        <v>1472</v>
      </c>
      <c r="D904" s="455">
        <v>0</v>
      </c>
      <c r="E904" s="316">
        <f t="shared" si="51"/>
        <v>-1</v>
      </c>
      <c r="F904" s="160" t="str">
        <f t="shared" si="52"/>
        <v>是</v>
      </c>
      <c r="G904" s="177" t="str">
        <f t="shared" si="53"/>
        <v>项</v>
      </c>
    </row>
    <row r="905" s="177" customFormat="1" ht="36" customHeight="1" spans="1:7">
      <c r="A905" s="454">
        <v>2130209</v>
      </c>
      <c r="B905" s="313" t="s">
        <v>804</v>
      </c>
      <c r="C905" s="455">
        <v>1398</v>
      </c>
      <c r="D905" s="455">
        <v>1070</v>
      </c>
      <c r="E905" s="316">
        <f t="shared" si="51"/>
        <v>-0.235</v>
      </c>
      <c r="F905" s="160" t="str">
        <f t="shared" si="52"/>
        <v>是</v>
      </c>
      <c r="G905" s="177" t="str">
        <f t="shared" si="53"/>
        <v>项</v>
      </c>
    </row>
    <row r="906" s="177" customFormat="1" ht="36" customHeight="1" spans="1:7">
      <c r="A906" s="454">
        <v>2130210</v>
      </c>
      <c r="B906" s="313" t="s">
        <v>805</v>
      </c>
      <c r="C906" s="455"/>
      <c r="D906" s="455"/>
      <c r="E906" s="316" t="str">
        <f t="shared" si="51"/>
        <v/>
      </c>
      <c r="F906" s="160" t="str">
        <f t="shared" si="52"/>
        <v>否</v>
      </c>
      <c r="G906" s="177" t="str">
        <f t="shared" si="53"/>
        <v>项</v>
      </c>
    </row>
    <row r="907" s="177" customFormat="1" ht="36" customHeight="1" spans="1:7">
      <c r="A907" s="454">
        <v>2130211</v>
      </c>
      <c r="B907" s="313" t="s">
        <v>806</v>
      </c>
      <c r="C907" s="455">
        <v>2</v>
      </c>
      <c r="D907" s="455">
        <v>0</v>
      </c>
      <c r="E907" s="316">
        <f t="shared" si="51"/>
        <v>-1</v>
      </c>
      <c r="F907" s="160" t="str">
        <f t="shared" si="52"/>
        <v>是</v>
      </c>
      <c r="G907" s="177" t="str">
        <f t="shared" si="53"/>
        <v>项</v>
      </c>
    </row>
    <row r="908" s="177" customFormat="1" ht="36" customHeight="1" spans="1:7">
      <c r="A908" s="454">
        <v>2130212</v>
      </c>
      <c r="B908" s="313" t="s">
        <v>807</v>
      </c>
      <c r="C908" s="455">
        <v>0</v>
      </c>
      <c r="D908" s="455">
        <v>0</v>
      </c>
      <c r="E908" s="316" t="str">
        <f t="shared" si="51"/>
        <v/>
      </c>
      <c r="F908" s="160" t="str">
        <f t="shared" si="52"/>
        <v>否</v>
      </c>
      <c r="G908" s="177" t="str">
        <f t="shared" si="53"/>
        <v>项</v>
      </c>
    </row>
    <row r="909" s="177" customFormat="1" ht="36" customHeight="1" spans="1:7">
      <c r="A909" s="454">
        <v>2130213</v>
      </c>
      <c r="B909" s="313" t="s">
        <v>808</v>
      </c>
      <c r="C909" s="455">
        <v>0</v>
      </c>
      <c r="D909" s="455">
        <v>0</v>
      </c>
      <c r="E909" s="316" t="str">
        <f t="shared" si="51"/>
        <v/>
      </c>
      <c r="F909" s="160" t="str">
        <f t="shared" si="52"/>
        <v>否</v>
      </c>
      <c r="G909" s="177" t="str">
        <f t="shared" si="53"/>
        <v>项</v>
      </c>
    </row>
    <row r="910" s="177" customFormat="1" ht="36" customHeight="1" spans="1:7">
      <c r="A910" s="454">
        <v>2130217</v>
      </c>
      <c r="B910" s="313" t="s">
        <v>809</v>
      </c>
      <c r="C910" s="455">
        <v>0</v>
      </c>
      <c r="D910" s="455">
        <v>0</v>
      </c>
      <c r="E910" s="316" t="str">
        <f t="shared" ref="E910:E973" si="55">IF(C910&gt;0,D910/C910-1,IF(C910&lt;0,-(D910/C910-1),""))</f>
        <v/>
      </c>
      <c r="F910" s="160" t="str">
        <f t="shared" si="52"/>
        <v>否</v>
      </c>
      <c r="G910" s="177" t="str">
        <f t="shared" si="53"/>
        <v>项</v>
      </c>
    </row>
    <row r="911" s="177" customFormat="1" ht="36" customHeight="1" spans="1:7">
      <c r="A911" s="454">
        <v>2130220</v>
      </c>
      <c r="B911" s="313" t="s">
        <v>810</v>
      </c>
      <c r="C911" s="455">
        <v>0</v>
      </c>
      <c r="D911" s="455">
        <v>0</v>
      </c>
      <c r="E911" s="316" t="str">
        <f t="shared" si="55"/>
        <v/>
      </c>
      <c r="F911" s="160" t="str">
        <f t="shared" si="52"/>
        <v>否</v>
      </c>
      <c r="G911" s="177" t="str">
        <f t="shared" si="53"/>
        <v>项</v>
      </c>
    </row>
    <row r="912" s="177" customFormat="1" ht="36" customHeight="1" spans="1:7">
      <c r="A912" s="454">
        <v>2130221</v>
      </c>
      <c r="B912" s="313" t="s">
        <v>811</v>
      </c>
      <c r="C912" s="455">
        <v>0</v>
      </c>
      <c r="D912" s="455">
        <v>0</v>
      </c>
      <c r="E912" s="316" t="str">
        <f t="shared" si="55"/>
        <v/>
      </c>
      <c r="F912" s="160" t="str">
        <f t="shared" si="52"/>
        <v>否</v>
      </c>
      <c r="G912" s="177" t="str">
        <f t="shared" si="53"/>
        <v>项</v>
      </c>
    </row>
    <row r="913" s="177" customFormat="1" ht="36" customHeight="1" spans="1:7">
      <c r="A913" s="454">
        <v>2130223</v>
      </c>
      <c r="B913" s="313" t="s">
        <v>812</v>
      </c>
      <c r="C913" s="455">
        <v>0</v>
      </c>
      <c r="D913" s="455">
        <v>0</v>
      </c>
      <c r="E913" s="316" t="str">
        <f t="shared" si="55"/>
        <v/>
      </c>
      <c r="F913" s="160" t="str">
        <f t="shared" si="52"/>
        <v>否</v>
      </c>
      <c r="G913" s="177" t="str">
        <f t="shared" si="53"/>
        <v>项</v>
      </c>
    </row>
    <row r="914" s="177" customFormat="1" ht="36" customHeight="1" spans="1:7">
      <c r="A914" s="454">
        <v>2130226</v>
      </c>
      <c r="B914" s="313" t="s">
        <v>813</v>
      </c>
      <c r="C914" s="455">
        <v>0</v>
      </c>
      <c r="D914" s="455">
        <v>0</v>
      </c>
      <c r="E914" s="316" t="str">
        <f t="shared" si="55"/>
        <v/>
      </c>
      <c r="F914" s="160" t="str">
        <f t="shared" si="52"/>
        <v>否</v>
      </c>
      <c r="G914" s="177" t="str">
        <f t="shared" si="53"/>
        <v>项</v>
      </c>
    </row>
    <row r="915" s="177" customFormat="1" ht="36" customHeight="1" spans="1:7">
      <c r="A915" s="454">
        <v>2130227</v>
      </c>
      <c r="B915" s="313" t="s">
        <v>814</v>
      </c>
      <c r="C915" s="455">
        <v>0</v>
      </c>
      <c r="D915" s="455">
        <v>0</v>
      </c>
      <c r="E915" s="316" t="str">
        <f t="shared" si="55"/>
        <v/>
      </c>
      <c r="F915" s="160" t="str">
        <f t="shared" si="52"/>
        <v>否</v>
      </c>
      <c r="G915" s="177" t="str">
        <f t="shared" si="53"/>
        <v>项</v>
      </c>
    </row>
    <row r="916" s="177" customFormat="1" ht="36" customHeight="1" spans="1:7">
      <c r="A916" s="454">
        <v>2130232</v>
      </c>
      <c r="B916" s="313" t="s">
        <v>815</v>
      </c>
      <c r="C916" s="455"/>
      <c r="D916" s="455"/>
      <c r="E916" s="316" t="str">
        <f t="shared" si="55"/>
        <v/>
      </c>
      <c r="F916" s="160" t="str">
        <f t="shared" si="52"/>
        <v>否</v>
      </c>
      <c r="G916" s="177" t="str">
        <f t="shared" si="53"/>
        <v>项</v>
      </c>
    </row>
    <row r="917" s="177" customFormat="1" ht="36" customHeight="1" spans="1:7">
      <c r="A917" s="454">
        <v>2130234</v>
      </c>
      <c r="B917" s="313" t="s">
        <v>816</v>
      </c>
      <c r="C917" s="455">
        <v>190</v>
      </c>
      <c r="D917" s="455">
        <v>122</v>
      </c>
      <c r="E917" s="316">
        <f t="shared" si="55"/>
        <v>-0.358</v>
      </c>
      <c r="F917" s="160" t="str">
        <f t="shared" si="52"/>
        <v>是</v>
      </c>
      <c r="G917" s="177" t="str">
        <f t="shared" si="53"/>
        <v>项</v>
      </c>
    </row>
    <row r="918" s="177" customFormat="1" ht="36" customHeight="1" spans="1:7">
      <c r="A918" s="454">
        <v>2130235</v>
      </c>
      <c r="B918" s="313" t="s">
        <v>817</v>
      </c>
      <c r="C918" s="455"/>
      <c r="D918" s="455"/>
      <c r="E918" s="316" t="str">
        <f t="shared" si="55"/>
        <v/>
      </c>
      <c r="F918" s="160" t="str">
        <f t="shared" si="52"/>
        <v>否</v>
      </c>
      <c r="G918" s="177" t="str">
        <f t="shared" si="53"/>
        <v>项</v>
      </c>
    </row>
    <row r="919" s="177" customFormat="1" ht="36" customHeight="1" spans="1:7">
      <c r="A919" s="454">
        <v>2130236</v>
      </c>
      <c r="B919" s="313" t="s">
        <v>818</v>
      </c>
      <c r="C919" s="455">
        <v>0</v>
      </c>
      <c r="D919" s="455">
        <v>0</v>
      </c>
      <c r="E919" s="316" t="str">
        <f t="shared" si="55"/>
        <v/>
      </c>
      <c r="F919" s="160" t="str">
        <f t="shared" si="52"/>
        <v>否</v>
      </c>
      <c r="G919" s="177" t="str">
        <f t="shared" si="53"/>
        <v>项</v>
      </c>
    </row>
    <row r="920" s="177" customFormat="1" ht="36" customHeight="1" spans="1:7">
      <c r="A920" s="454">
        <v>2130237</v>
      </c>
      <c r="B920" s="313" t="s">
        <v>784</v>
      </c>
      <c r="C920" s="455">
        <v>0</v>
      </c>
      <c r="D920" s="455">
        <v>0</v>
      </c>
      <c r="E920" s="316" t="str">
        <f t="shared" si="55"/>
        <v/>
      </c>
      <c r="F920" s="160" t="str">
        <f t="shared" si="52"/>
        <v>否</v>
      </c>
      <c r="G920" s="177" t="str">
        <f t="shared" si="53"/>
        <v>项</v>
      </c>
    </row>
    <row r="921" s="438" customFormat="1" ht="36" customHeight="1" spans="1:6">
      <c r="A921" s="492">
        <v>2130238</v>
      </c>
      <c r="B921" s="493" t="s">
        <v>819</v>
      </c>
      <c r="C921" s="487">
        <v>2071</v>
      </c>
      <c r="D921" s="487">
        <v>2432</v>
      </c>
      <c r="E921" s="316">
        <f t="shared" si="55"/>
        <v>0.174</v>
      </c>
      <c r="F921" s="465"/>
    </row>
    <row r="922" s="177" customFormat="1" ht="36" customHeight="1" spans="1:7">
      <c r="A922" s="454">
        <v>2130299</v>
      </c>
      <c r="B922" s="313" t="s">
        <v>820</v>
      </c>
      <c r="C922" s="455">
        <v>1651</v>
      </c>
      <c r="D922" s="455">
        <v>197</v>
      </c>
      <c r="E922" s="316">
        <f t="shared" si="55"/>
        <v>-0.881</v>
      </c>
      <c r="F922" s="160" t="str">
        <f>IF(LEN(A922)=3,"是",IF(B922&lt;&gt;"",IF(SUM(C922:D922)&lt;&gt;0,"是","否"),"是"))</f>
        <v>是</v>
      </c>
      <c r="G922" s="177" t="str">
        <f>IF(LEN(A922)=3,"类",IF(LEN(A922)=5,"款","项"))</f>
        <v>项</v>
      </c>
    </row>
    <row r="923" s="177" customFormat="1" ht="36" customHeight="1" spans="1:7">
      <c r="A923" s="453">
        <v>21303</v>
      </c>
      <c r="B923" s="309" t="s">
        <v>821</v>
      </c>
      <c r="C923" s="319">
        <f>SUM(C924:C950)</f>
        <v>14801</v>
      </c>
      <c r="D923" s="319">
        <f>SUM(D924:D950)</f>
        <v>3399</v>
      </c>
      <c r="E923" s="316">
        <f t="shared" si="55"/>
        <v>-0.77</v>
      </c>
      <c r="F923" s="160" t="str">
        <f>IF(LEN(A923)=3,"是",IF(B923&lt;&gt;"",IF(SUM(C923:D923)&lt;&gt;0,"是","否"),"是"))</f>
        <v>是</v>
      </c>
      <c r="G923" s="177" t="str">
        <f>IF(LEN(A923)=3,"类",IF(LEN(A923)=5,"款","项"))</f>
        <v>款</v>
      </c>
    </row>
    <row r="924" s="177" customFormat="1" ht="36" customHeight="1" spans="1:7">
      <c r="A924" s="454">
        <v>2130301</v>
      </c>
      <c r="B924" s="313" t="s">
        <v>137</v>
      </c>
      <c r="C924" s="455">
        <v>124</v>
      </c>
      <c r="D924" s="455">
        <v>113</v>
      </c>
      <c r="E924" s="316">
        <f t="shared" si="55"/>
        <v>-0.089</v>
      </c>
      <c r="F924" s="160" t="str">
        <f t="shared" ref="F924:F987" si="56">IF(LEN(A924)=3,"是",IF(B924&lt;&gt;"",IF(SUM(C924:D924)&lt;&gt;0,"是","否"),"是"))</f>
        <v>是</v>
      </c>
      <c r="G924" s="177" t="str">
        <f t="shared" ref="G924:G987" si="57">IF(LEN(A924)=3,"类",IF(LEN(A924)=5,"款","项"))</f>
        <v>项</v>
      </c>
    </row>
    <row r="925" s="177" customFormat="1" ht="36" customHeight="1" spans="1:7">
      <c r="A925" s="454">
        <v>2130302</v>
      </c>
      <c r="B925" s="313" t="s">
        <v>138</v>
      </c>
      <c r="C925" s="455">
        <v>0</v>
      </c>
      <c r="D925" s="455">
        <v>0</v>
      </c>
      <c r="E925" s="316" t="str">
        <f t="shared" si="55"/>
        <v/>
      </c>
      <c r="F925" s="160" t="str">
        <f t="shared" si="56"/>
        <v>否</v>
      </c>
      <c r="G925" s="177" t="str">
        <f t="shared" si="57"/>
        <v>项</v>
      </c>
    </row>
    <row r="926" s="177" customFormat="1" ht="36" customHeight="1" spans="1:7">
      <c r="A926" s="454">
        <v>2130303</v>
      </c>
      <c r="B926" s="313" t="s">
        <v>139</v>
      </c>
      <c r="C926" s="455">
        <v>0</v>
      </c>
      <c r="D926" s="455">
        <v>0</v>
      </c>
      <c r="E926" s="316" t="str">
        <f t="shared" si="55"/>
        <v/>
      </c>
      <c r="F926" s="160" t="str">
        <f t="shared" si="56"/>
        <v>否</v>
      </c>
      <c r="G926" s="177" t="str">
        <f t="shared" si="57"/>
        <v>项</v>
      </c>
    </row>
    <row r="927" s="177" customFormat="1" ht="36" customHeight="1" spans="1:7">
      <c r="A927" s="454">
        <v>2130304</v>
      </c>
      <c r="B927" s="313" t="s">
        <v>822</v>
      </c>
      <c r="C927" s="455">
        <v>1265</v>
      </c>
      <c r="D927" s="455">
        <v>1186</v>
      </c>
      <c r="E927" s="316">
        <f t="shared" si="55"/>
        <v>-0.062</v>
      </c>
      <c r="F927" s="160" t="str">
        <f t="shared" si="56"/>
        <v>是</v>
      </c>
      <c r="G927" s="177" t="str">
        <f t="shared" si="57"/>
        <v>项</v>
      </c>
    </row>
    <row r="928" s="177" customFormat="1" ht="36" customHeight="1" spans="1:7">
      <c r="A928" s="454">
        <v>2130305</v>
      </c>
      <c r="B928" s="313" t="s">
        <v>823</v>
      </c>
      <c r="C928" s="455">
        <v>12099</v>
      </c>
      <c r="D928" s="455">
        <v>210</v>
      </c>
      <c r="E928" s="316">
        <f t="shared" si="55"/>
        <v>-0.983</v>
      </c>
      <c r="F928" s="160" t="str">
        <f t="shared" si="56"/>
        <v>是</v>
      </c>
      <c r="G928" s="177" t="str">
        <f t="shared" si="57"/>
        <v>项</v>
      </c>
    </row>
    <row r="929" s="177" customFormat="1" ht="36" customHeight="1" spans="1:7">
      <c r="A929" s="454">
        <v>2130306</v>
      </c>
      <c r="B929" s="313" t="s">
        <v>824</v>
      </c>
      <c r="C929" s="455">
        <v>0</v>
      </c>
      <c r="D929" s="455">
        <v>268</v>
      </c>
      <c r="E929" s="316" t="str">
        <f t="shared" si="55"/>
        <v/>
      </c>
      <c r="F929" s="160" t="str">
        <f t="shared" si="56"/>
        <v>是</v>
      </c>
      <c r="G929" s="177" t="str">
        <f t="shared" si="57"/>
        <v>项</v>
      </c>
    </row>
    <row r="930" s="177" customFormat="1" ht="36" customHeight="1" spans="1:7">
      <c r="A930" s="454">
        <v>2130307</v>
      </c>
      <c r="B930" s="313" t="s">
        <v>825</v>
      </c>
      <c r="C930" s="455">
        <v>0</v>
      </c>
      <c r="D930" s="455">
        <v>0</v>
      </c>
      <c r="E930" s="316" t="str">
        <f t="shared" si="55"/>
        <v/>
      </c>
      <c r="F930" s="160" t="str">
        <f t="shared" si="56"/>
        <v>否</v>
      </c>
      <c r="G930" s="177" t="str">
        <f t="shared" si="57"/>
        <v>项</v>
      </c>
    </row>
    <row r="931" s="177" customFormat="1" ht="36" customHeight="1" spans="1:7">
      <c r="A931" s="454">
        <v>2130308</v>
      </c>
      <c r="B931" s="313" t="s">
        <v>826</v>
      </c>
      <c r="C931" s="455">
        <v>0</v>
      </c>
      <c r="D931" s="455">
        <v>115</v>
      </c>
      <c r="E931" s="316" t="str">
        <f t="shared" si="55"/>
        <v/>
      </c>
      <c r="F931" s="160" t="str">
        <f t="shared" si="56"/>
        <v>是</v>
      </c>
      <c r="G931" s="177" t="str">
        <f t="shared" si="57"/>
        <v>项</v>
      </c>
    </row>
    <row r="932" s="177" customFormat="1" ht="36" customHeight="1" spans="1:7">
      <c r="A932" s="454">
        <v>2130309</v>
      </c>
      <c r="B932" s="313" t="s">
        <v>827</v>
      </c>
      <c r="C932" s="455">
        <v>5</v>
      </c>
      <c r="D932" s="455">
        <v>10</v>
      </c>
      <c r="E932" s="316">
        <f t="shared" si="55"/>
        <v>1</v>
      </c>
      <c r="F932" s="160" t="str">
        <f t="shared" si="56"/>
        <v>是</v>
      </c>
      <c r="G932" s="177" t="str">
        <f t="shared" si="57"/>
        <v>项</v>
      </c>
    </row>
    <row r="933" s="177" customFormat="1" ht="36" customHeight="1" spans="1:7">
      <c r="A933" s="454">
        <v>2130310</v>
      </c>
      <c r="B933" s="313" t="s">
        <v>828</v>
      </c>
      <c r="C933" s="455">
        <v>5</v>
      </c>
      <c r="D933" s="455">
        <v>785</v>
      </c>
      <c r="E933" s="316">
        <f t="shared" si="55"/>
        <v>156</v>
      </c>
      <c r="F933" s="160" t="str">
        <f t="shared" si="56"/>
        <v>是</v>
      </c>
      <c r="G933" s="177" t="str">
        <f t="shared" si="57"/>
        <v>项</v>
      </c>
    </row>
    <row r="934" s="177" customFormat="1" ht="36" customHeight="1" spans="1:7">
      <c r="A934" s="454">
        <v>2130311</v>
      </c>
      <c r="B934" s="313" t="s">
        <v>829</v>
      </c>
      <c r="C934" s="455">
        <v>0</v>
      </c>
      <c r="D934" s="455">
        <v>12</v>
      </c>
      <c r="E934" s="316" t="str">
        <f t="shared" si="55"/>
        <v/>
      </c>
      <c r="F934" s="160" t="str">
        <f t="shared" si="56"/>
        <v>是</v>
      </c>
      <c r="G934" s="177" t="str">
        <f t="shared" si="57"/>
        <v>项</v>
      </c>
    </row>
    <row r="935" s="177" customFormat="1" ht="36" customHeight="1" spans="1:7">
      <c r="A935" s="454">
        <v>2130312</v>
      </c>
      <c r="B935" s="313" t="s">
        <v>830</v>
      </c>
      <c r="C935" s="455">
        <v>0</v>
      </c>
      <c r="D935" s="455">
        <v>0</v>
      </c>
      <c r="E935" s="316" t="str">
        <f t="shared" si="55"/>
        <v/>
      </c>
      <c r="F935" s="160" t="str">
        <f t="shared" si="56"/>
        <v>否</v>
      </c>
      <c r="G935" s="177" t="str">
        <f t="shared" si="57"/>
        <v>项</v>
      </c>
    </row>
    <row r="936" s="177" customFormat="1" ht="36" customHeight="1" spans="1:7">
      <c r="A936" s="454">
        <v>2130313</v>
      </c>
      <c r="B936" s="313" t="s">
        <v>831</v>
      </c>
      <c r="C936" s="455">
        <v>0</v>
      </c>
      <c r="D936" s="455">
        <v>0</v>
      </c>
      <c r="E936" s="316" t="str">
        <f t="shared" si="55"/>
        <v/>
      </c>
      <c r="F936" s="160" t="str">
        <f t="shared" si="56"/>
        <v>否</v>
      </c>
      <c r="G936" s="177" t="str">
        <f t="shared" si="57"/>
        <v>项</v>
      </c>
    </row>
    <row r="937" s="177" customFormat="1" ht="36" customHeight="1" spans="1:7">
      <c r="A937" s="454">
        <v>2130314</v>
      </c>
      <c r="B937" s="313" t="s">
        <v>832</v>
      </c>
      <c r="C937" s="455">
        <v>110</v>
      </c>
      <c r="D937" s="455">
        <v>20</v>
      </c>
      <c r="E937" s="316">
        <f t="shared" si="55"/>
        <v>-0.818</v>
      </c>
      <c r="F937" s="160" t="str">
        <f t="shared" si="56"/>
        <v>是</v>
      </c>
      <c r="G937" s="177" t="str">
        <f t="shared" si="57"/>
        <v>项</v>
      </c>
    </row>
    <row r="938" s="177" customFormat="1" ht="36" customHeight="1" spans="1:7">
      <c r="A938" s="454">
        <v>2130315</v>
      </c>
      <c r="B938" s="313" t="s">
        <v>833</v>
      </c>
      <c r="C938" s="455">
        <v>130</v>
      </c>
      <c r="D938" s="455">
        <v>45</v>
      </c>
      <c r="E938" s="316">
        <f t="shared" si="55"/>
        <v>-0.654</v>
      </c>
      <c r="F938" s="160" t="str">
        <f t="shared" si="56"/>
        <v>是</v>
      </c>
      <c r="G938" s="177" t="str">
        <f t="shared" si="57"/>
        <v>项</v>
      </c>
    </row>
    <row r="939" s="177" customFormat="1" ht="36" customHeight="1" spans="1:7">
      <c r="A939" s="454">
        <v>2130316</v>
      </c>
      <c r="B939" s="313" t="s">
        <v>834</v>
      </c>
      <c r="C939" s="455">
        <v>83</v>
      </c>
      <c r="D939" s="455">
        <v>230</v>
      </c>
      <c r="E939" s="316">
        <f t="shared" si="55"/>
        <v>1.771</v>
      </c>
      <c r="F939" s="160" t="str">
        <f t="shared" si="56"/>
        <v>是</v>
      </c>
      <c r="G939" s="177" t="str">
        <f t="shared" si="57"/>
        <v>项</v>
      </c>
    </row>
    <row r="940" s="177" customFormat="1" ht="36" customHeight="1" spans="1:7">
      <c r="A940" s="454">
        <v>2130317</v>
      </c>
      <c r="B940" s="313" t="s">
        <v>835</v>
      </c>
      <c r="C940" s="455">
        <v>0</v>
      </c>
      <c r="D940" s="455">
        <v>0</v>
      </c>
      <c r="E940" s="316" t="str">
        <f t="shared" si="55"/>
        <v/>
      </c>
      <c r="F940" s="160" t="str">
        <f t="shared" si="56"/>
        <v>否</v>
      </c>
      <c r="G940" s="177" t="str">
        <f t="shared" si="57"/>
        <v>项</v>
      </c>
    </row>
    <row r="941" s="177" customFormat="1" ht="36" customHeight="1" spans="1:7">
      <c r="A941" s="454">
        <v>2130318</v>
      </c>
      <c r="B941" s="313" t="s">
        <v>836</v>
      </c>
      <c r="C941" s="455">
        <v>0</v>
      </c>
      <c r="D941" s="455">
        <v>0</v>
      </c>
      <c r="E941" s="316" t="str">
        <f t="shared" si="55"/>
        <v/>
      </c>
      <c r="F941" s="160" t="str">
        <f t="shared" si="56"/>
        <v>否</v>
      </c>
      <c r="G941" s="177" t="str">
        <f t="shared" si="57"/>
        <v>项</v>
      </c>
    </row>
    <row r="942" s="177" customFormat="1" ht="36" customHeight="1" spans="1:7">
      <c r="A942" s="454">
        <v>2130319</v>
      </c>
      <c r="B942" s="313" t="s">
        <v>837</v>
      </c>
      <c r="C942" s="455">
        <v>110</v>
      </c>
      <c r="D942" s="455">
        <v>150</v>
      </c>
      <c r="E942" s="316">
        <f t="shared" si="55"/>
        <v>0.364</v>
      </c>
      <c r="F942" s="160" t="str">
        <f t="shared" si="56"/>
        <v>是</v>
      </c>
      <c r="G942" s="177" t="str">
        <f t="shared" si="57"/>
        <v>项</v>
      </c>
    </row>
    <row r="943" s="177" customFormat="1" ht="36" customHeight="1" spans="1:7">
      <c r="A943" s="454">
        <v>2130321</v>
      </c>
      <c r="B943" s="313" t="s">
        <v>838</v>
      </c>
      <c r="C943" s="455">
        <v>400</v>
      </c>
      <c r="D943" s="455">
        <v>119</v>
      </c>
      <c r="E943" s="316">
        <f t="shared" si="55"/>
        <v>-0.703</v>
      </c>
      <c r="F943" s="160" t="str">
        <f t="shared" si="56"/>
        <v>是</v>
      </c>
      <c r="G943" s="177" t="str">
        <f t="shared" si="57"/>
        <v>项</v>
      </c>
    </row>
    <row r="944" s="177" customFormat="1" ht="36" customHeight="1" spans="1:7">
      <c r="A944" s="454">
        <v>2130322</v>
      </c>
      <c r="B944" s="313" t="s">
        <v>839</v>
      </c>
      <c r="C944" s="455">
        <v>0</v>
      </c>
      <c r="D944" s="455">
        <v>0</v>
      </c>
      <c r="E944" s="316" t="str">
        <f t="shared" si="55"/>
        <v/>
      </c>
      <c r="F944" s="160" t="str">
        <f t="shared" si="56"/>
        <v>否</v>
      </c>
      <c r="G944" s="177" t="str">
        <f t="shared" si="57"/>
        <v>项</v>
      </c>
    </row>
    <row r="945" s="177" customFormat="1" ht="36" customHeight="1" spans="1:7">
      <c r="A945" s="454">
        <v>2130333</v>
      </c>
      <c r="B945" s="313" t="s">
        <v>812</v>
      </c>
      <c r="C945" s="455">
        <v>0</v>
      </c>
      <c r="D945" s="455">
        <v>0</v>
      </c>
      <c r="E945" s="316" t="str">
        <f t="shared" si="55"/>
        <v/>
      </c>
      <c r="F945" s="160" t="str">
        <f t="shared" si="56"/>
        <v>否</v>
      </c>
      <c r="G945" s="177" t="str">
        <f t="shared" si="57"/>
        <v>项</v>
      </c>
    </row>
    <row r="946" s="177" customFormat="1" ht="36" customHeight="1" spans="1:7">
      <c r="A946" s="454">
        <v>2130334</v>
      </c>
      <c r="B946" s="313" t="s">
        <v>840</v>
      </c>
      <c r="C946" s="455">
        <v>0</v>
      </c>
      <c r="D946" s="455">
        <v>0</v>
      </c>
      <c r="E946" s="316" t="str">
        <f t="shared" si="55"/>
        <v/>
      </c>
      <c r="F946" s="160" t="str">
        <f t="shared" si="56"/>
        <v>否</v>
      </c>
      <c r="G946" s="177" t="str">
        <f t="shared" si="57"/>
        <v>项</v>
      </c>
    </row>
    <row r="947" s="177" customFormat="1" ht="36" customHeight="1" spans="1:7">
      <c r="A947" s="454">
        <v>2130335</v>
      </c>
      <c r="B947" s="313" t="s">
        <v>841</v>
      </c>
      <c r="C947" s="455">
        <v>0</v>
      </c>
      <c r="D947" s="455">
        <v>110</v>
      </c>
      <c r="E947" s="316" t="str">
        <f t="shared" si="55"/>
        <v/>
      </c>
      <c r="F947" s="160" t="str">
        <f t="shared" si="56"/>
        <v>是</v>
      </c>
      <c r="G947" s="177" t="str">
        <f t="shared" si="57"/>
        <v>项</v>
      </c>
    </row>
    <row r="948" s="177" customFormat="1" ht="36" customHeight="1" spans="1:7">
      <c r="A948" s="454">
        <v>2130336</v>
      </c>
      <c r="B948" s="313" t="s">
        <v>842</v>
      </c>
      <c r="C948" s="455">
        <v>0</v>
      </c>
      <c r="D948" s="455">
        <v>0</v>
      </c>
      <c r="E948" s="316" t="str">
        <f t="shared" si="55"/>
        <v/>
      </c>
      <c r="F948" s="160" t="str">
        <f t="shared" si="56"/>
        <v>否</v>
      </c>
      <c r="G948" s="177" t="str">
        <f t="shared" si="57"/>
        <v>项</v>
      </c>
    </row>
    <row r="949" s="177" customFormat="1" ht="36" customHeight="1" spans="1:7">
      <c r="A949" s="454">
        <v>2130337</v>
      </c>
      <c r="B949" s="313" t="s">
        <v>843</v>
      </c>
      <c r="C949" s="455">
        <v>0</v>
      </c>
      <c r="D949" s="455">
        <v>0</v>
      </c>
      <c r="E949" s="316" t="str">
        <f t="shared" si="55"/>
        <v/>
      </c>
      <c r="F949" s="160" t="str">
        <f t="shared" si="56"/>
        <v>否</v>
      </c>
      <c r="G949" s="177" t="str">
        <f t="shared" si="57"/>
        <v>项</v>
      </c>
    </row>
    <row r="950" s="177" customFormat="1" ht="36" customHeight="1" spans="1:7">
      <c r="A950" s="454">
        <v>2130399</v>
      </c>
      <c r="B950" s="313" t="s">
        <v>844</v>
      </c>
      <c r="C950" s="455">
        <v>470</v>
      </c>
      <c r="D950" s="455">
        <v>26</v>
      </c>
      <c r="E950" s="316">
        <f t="shared" si="55"/>
        <v>-0.945</v>
      </c>
      <c r="F950" s="160" t="str">
        <f t="shared" si="56"/>
        <v>是</v>
      </c>
      <c r="G950" s="177" t="str">
        <f t="shared" si="57"/>
        <v>项</v>
      </c>
    </row>
    <row r="951" s="177" customFormat="1" ht="36" customHeight="1" spans="1:7">
      <c r="A951" s="453">
        <v>21305</v>
      </c>
      <c r="B951" s="309" t="s">
        <v>845</v>
      </c>
      <c r="C951" s="319">
        <f>SUM(C952:C961)</f>
        <v>20031</v>
      </c>
      <c r="D951" s="319">
        <f>SUM(D952:D961)</f>
        <v>10137</v>
      </c>
      <c r="E951" s="316">
        <f t="shared" si="55"/>
        <v>-0.494</v>
      </c>
      <c r="F951" s="160" t="str">
        <f t="shared" si="56"/>
        <v>是</v>
      </c>
      <c r="G951" s="177" t="str">
        <f t="shared" si="57"/>
        <v>款</v>
      </c>
    </row>
    <row r="952" s="177" customFormat="1" ht="36" customHeight="1" spans="1:7">
      <c r="A952" s="454">
        <v>2130501</v>
      </c>
      <c r="B952" s="313" t="s">
        <v>137</v>
      </c>
      <c r="C952" s="455">
        <v>148</v>
      </c>
      <c r="D952" s="455">
        <v>0</v>
      </c>
      <c r="E952" s="316">
        <f t="shared" si="55"/>
        <v>-1</v>
      </c>
      <c r="F952" s="160" t="str">
        <f t="shared" si="56"/>
        <v>是</v>
      </c>
      <c r="G952" s="177" t="str">
        <f t="shared" si="57"/>
        <v>项</v>
      </c>
    </row>
    <row r="953" s="177" customFormat="1" ht="36" customHeight="1" spans="1:7">
      <c r="A953" s="454">
        <v>2130502</v>
      </c>
      <c r="B953" s="313" t="s">
        <v>138</v>
      </c>
      <c r="C953" s="455">
        <v>0</v>
      </c>
      <c r="D953" s="455">
        <v>0</v>
      </c>
      <c r="E953" s="316" t="str">
        <f t="shared" si="55"/>
        <v/>
      </c>
      <c r="F953" s="160" t="str">
        <f t="shared" si="56"/>
        <v>否</v>
      </c>
      <c r="G953" s="177" t="str">
        <f t="shared" si="57"/>
        <v>项</v>
      </c>
    </row>
    <row r="954" s="177" customFormat="1" ht="36" customHeight="1" spans="1:7">
      <c r="A954" s="454">
        <v>2130503</v>
      </c>
      <c r="B954" s="313" t="s">
        <v>139</v>
      </c>
      <c r="C954" s="455">
        <v>0</v>
      </c>
      <c r="D954" s="455">
        <v>0</v>
      </c>
      <c r="E954" s="316" t="str">
        <f t="shared" si="55"/>
        <v/>
      </c>
      <c r="F954" s="160" t="str">
        <f t="shared" si="56"/>
        <v>否</v>
      </c>
      <c r="G954" s="177" t="str">
        <f t="shared" si="57"/>
        <v>项</v>
      </c>
    </row>
    <row r="955" s="177" customFormat="1" ht="36" customHeight="1" spans="1:7">
      <c r="A955" s="454">
        <v>2130504</v>
      </c>
      <c r="B955" s="313" t="s">
        <v>846</v>
      </c>
      <c r="C955" s="455">
        <v>186</v>
      </c>
      <c r="D955" s="455">
        <v>0</v>
      </c>
      <c r="E955" s="316">
        <f t="shared" si="55"/>
        <v>-1</v>
      </c>
      <c r="F955" s="160" t="str">
        <f t="shared" si="56"/>
        <v>是</v>
      </c>
      <c r="G955" s="177" t="str">
        <f t="shared" si="57"/>
        <v>项</v>
      </c>
    </row>
    <row r="956" s="177" customFormat="1" ht="36" customHeight="1" spans="1:7">
      <c r="A956" s="454">
        <v>2130505</v>
      </c>
      <c r="B956" s="313" t="s">
        <v>847</v>
      </c>
      <c r="C956" s="455">
        <v>11381</v>
      </c>
      <c r="D956" s="455">
        <v>4851</v>
      </c>
      <c r="E956" s="316">
        <f t="shared" si="55"/>
        <v>-0.574</v>
      </c>
      <c r="F956" s="160" t="str">
        <f t="shared" si="56"/>
        <v>是</v>
      </c>
      <c r="G956" s="177" t="str">
        <f t="shared" si="57"/>
        <v>项</v>
      </c>
    </row>
    <row r="957" s="177" customFormat="1" ht="36" customHeight="1" spans="1:7">
      <c r="A957" s="454">
        <v>2130506</v>
      </c>
      <c r="B957" s="313" t="s">
        <v>848</v>
      </c>
      <c r="C957" s="455">
        <v>0</v>
      </c>
      <c r="D957" s="455">
        <v>0</v>
      </c>
      <c r="E957" s="316" t="str">
        <f t="shared" si="55"/>
        <v/>
      </c>
      <c r="F957" s="160" t="str">
        <f t="shared" si="56"/>
        <v>否</v>
      </c>
      <c r="G957" s="177" t="str">
        <f t="shared" si="57"/>
        <v>项</v>
      </c>
    </row>
    <row r="958" s="177" customFormat="1" ht="36" customHeight="1" spans="1:7">
      <c r="A958" s="454">
        <v>2130507</v>
      </c>
      <c r="B958" s="313" t="s">
        <v>849</v>
      </c>
      <c r="C958" s="455">
        <v>0</v>
      </c>
      <c r="D958" s="455">
        <v>0</v>
      </c>
      <c r="E958" s="316" t="str">
        <f t="shared" si="55"/>
        <v/>
      </c>
      <c r="F958" s="160" t="str">
        <f t="shared" si="56"/>
        <v>否</v>
      </c>
      <c r="G958" s="177" t="str">
        <f t="shared" si="57"/>
        <v>项</v>
      </c>
    </row>
    <row r="959" s="177" customFormat="1" ht="36" customHeight="1" spans="1:7">
      <c r="A959" s="454">
        <v>2130508</v>
      </c>
      <c r="B959" s="313" t="s">
        <v>850</v>
      </c>
      <c r="C959" s="455">
        <v>0</v>
      </c>
      <c r="D959" s="455">
        <v>0</v>
      </c>
      <c r="E959" s="316" t="str">
        <f t="shared" si="55"/>
        <v/>
      </c>
      <c r="F959" s="160" t="str">
        <f t="shared" si="56"/>
        <v>否</v>
      </c>
      <c r="G959" s="177" t="str">
        <f t="shared" si="57"/>
        <v>项</v>
      </c>
    </row>
    <row r="960" s="177" customFormat="1" ht="36" customHeight="1" spans="1:7">
      <c r="A960" s="454">
        <v>2130550</v>
      </c>
      <c r="B960" s="313" t="s">
        <v>146</v>
      </c>
      <c r="C960" s="455">
        <v>103</v>
      </c>
      <c r="D960" s="455">
        <v>0</v>
      </c>
      <c r="E960" s="316">
        <f t="shared" si="55"/>
        <v>-1</v>
      </c>
      <c r="F960" s="160" t="str">
        <f t="shared" si="56"/>
        <v>是</v>
      </c>
      <c r="G960" s="177" t="str">
        <f t="shared" si="57"/>
        <v>项</v>
      </c>
    </row>
    <row r="961" s="177" customFormat="1" ht="36" customHeight="1" spans="1:7">
      <c r="A961" s="454">
        <v>2130599</v>
      </c>
      <c r="B961" s="313" t="s">
        <v>851</v>
      </c>
      <c r="C961" s="455">
        <v>8213</v>
      </c>
      <c r="D961" s="455">
        <v>5286</v>
      </c>
      <c r="E961" s="316">
        <f t="shared" si="55"/>
        <v>-0.356</v>
      </c>
      <c r="F961" s="160" t="str">
        <f t="shared" si="56"/>
        <v>是</v>
      </c>
      <c r="G961" s="177" t="str">
        <f t="shared" si="57"/>
        <v>项</v>
      </c>
    </row>
    <row r="962" s="177" customFormat="1" ht="36" customHeight="1" spans="1:7">
      <c r="A962" s="453">
        <v>21307</v>
      </c>
      <c r="B962" s="309" t="s">
        <v>852</v>
      </c>
      <c r="C962" s="319">
        <f>SUM(C963:C968)</f>
        <v>802</v>
      </c>
      <c r="D962" s="319">
        <f>SUM(D963:D968)</f>
        <v>301</v>
      </c>
      <c r="E962" s="316">
        <f t="shared" si="55"/>
        <v>-0.625</v>
      </c>
      <c r="F962" s="160" t="str">
        <f t="shared" si="56"/>
        <v>是</v>
      </c>
      <c r="G962" s="177" t="str">
        <f t="shared" si="57"/>
        <v>款</v>
      </c>
    </row>
    <row r="963" s="177" customFormat="1" ht="36" customHeight="1" spans="1:7">
      <c r="A963" s="454">
        <v>2130701</v>
      </c>
      <c r="B963" s="313" t="s">
        <v>853</v>
      </c>
      <c r="C963" s="455">
        <v>802</v>
      </c>
      <c r="D963" s="455">
        <v>301</v>
      </c>
      <c r="E963" s="316">
        <f t="shared" si="55"/>
        <v>-0.625</v>
      </c>
      <c r="F963" s="160" t="str">
        <f t="shared" si="56"/>
        <v>是</v>
      </c>
      <c r="G963" s="177" t="str">
        <f t="shared" si="57"/>
        <v>项</v>
      </c>
    </row>
    <row r="964" s="177" customFormat="1" ht="36" customHeight="1" spans="1:7">
      <c r="A964" s="454">
        <v>2130704</v>
      </c>
      <c r="B964" s="313" t="s">
        <v>854</v>
      </c>
      <c r="C964" s="455">
        <v>0</v>
      </c>
      <c r="D964" s="455">
        <v>0</v>
      </c>
      <c r="E964" s="316" t="str">
        <f t="shared" si="55"/>
        <v/>
      </c>
      <c r="F964" s="160" t="str">
        <f t="shared" si="56"/>
        <v>否</v>
      </c>
      <c r="G964" s="177" t="str">
        <f t="shared" si="57"/>
        <v>项</v>
      </c>
    </row>
    <row r="965" s="177" customFormat="1" ht="36" customHeight="1" spans="1:7">
      <c r="A965" s="454">
        <v>2130705</v>
      </c>
      <c r="B965" s="313" t="s">
        <v>855</v>
      </c>
      <c r="C965" s="455">
        <v>0</v>
      </c>
      <c r="D965" s="455">
        <v>0</v>
      </c>
      <c r="E965" s="316" t="str">
        <f t="shared" si="55"/>
        <v/>
      </c>
      <c r="F965" s="160" t="str">
        <f t="shared" si="56"/>
        <v>否</v>
      </c>
      <c r="G965" s="177" t="str">
        <f t="shared" si="57"/>
        <v>项</v>
      </c>
    </row>
    <row r="966" s="177" customFormat="1" ht="36" customHeight="1" spans="1:7">
      <c r="A966" s="454">
        <v>2130706</v>
      </c>
      <c r="B966" s="313" t="s">
        <v>856</v>
      </c>
      <c r="C966" s="455">
        <v>0</v>
      </c>
      <c r="D966" s="455">
        <v>0</v>
      </c>
      <c r="E966" s="316" t="str">
        <f t="shared" si="55"/>
        <v/>
      </c>
      <c r="F966" s="160" t="str">
        <f t="shared" si="56"/>
        <v>否</v>
      </c>
      <c r="G966" s="177" t="str">
        <f t="shared" si="57"/>
        <v>项</v>
      </c>
    </row>
    <row r="967" s="177" customFormat="1" ht="36" customHeight="1" spans="1:7">
      <c r="A967" s="454">
        <v>2130707</v>
      </c>
      <c r="B967" s="313" t="s">
        <v>857</v>
      </c>
      <c r="C967" s="455">
        <v>0</v>
      </c>
      <c r="D967" s="455">
        <v>0</v>
      </c>
      <c r="E967" s="316" t="str">
        <f t="shared" si="55"/>
        <v/>
      </c>
      <c r="F967" s="160" t="str">
        <f t="shared" si="56"/>
        <v>否</v>
      </c>
      <c r="G967" s="177" t="str">
        <f t="shared" si="57"/>
        <v>项</v>
      </c>
    </row>
    <row r="968" s="177" customFormat="1" ht="36" customHeight="1" spans="1:7">
      <c r="A968" s="454">
        <v>2130799</v>
      </c>
      <c r="B968" s="313" t="s">
        <v>858</v>
      </c>
      <c r="C968" s="455">
        <v>0</v>
      </c>
      <c r="D968" s="455">
        <v>0</v>
      </c>
      <c r="E968" s="316" t="str">
        <f t="shared" si="55"/>
        <v/>
      </c>
      <c r="F968" s="160" t="str">
        <f t="shared" si="56"/>
        <v>否</v>
      </c>
      <c r="G968" s="177" t="str">
        <f t="shared" si="57"/>
        <v>项</v>
      </c>
    </row>
    <row r="969" s="177" customFormat="1" ht="36" customHeight="1" spans="1:7">
      <c r="A969" s="453">
        <v>21308</v>
      </c>
      <c r="B969" s="309" t="s">
        <v>859</v>
      </c>
      <c r="C969" s="319">
        <f>SUM(C970:C975)</f>
        <v>4410</v>
      </c>
      <c r="D969" s="319">
        <f>SUM(D970:D975)</f>
        <v>2459</v>
      </c>
      <c r="E969" s="316">
        <f t="shared" si="55"/>
        <v>-0.442</v>
      </c>
      <c r="F969" s="160" t="str">
        <f t="shared" si="56"/>
        <v>是</v>
      </c>
      <c r="G969" s="177" t="str">
        <f t="shared" si="57"/>
        <v>款</v>
      </c>
    </row>
    <row r="970" s="177" customFormat="1" ht="36" customHeight="1" spans="1:7">
      <c r="A970" s="454">
        <v>2130801</v>
      </c>
      <c r="B970" s="313" t="s">
        <v>860</v>
      </c>
      <c r="C970" s="455">
        <v>0</v>
      </c>
      <c r="D970" s="455">
        <v>0</v>
      </c>
      <c r="E970" s="316" t="str">
        <f t="shared" si="55"/>
        <v/>
      </c>
      <c r="F970" s="160" t="str">
        <f t="shared" si="56"/>
        <v>否</v>
      </c>
      <c r="G970" s="177" t="str">
        <f t="shared" si="57"/>
        <v>项</v>
      </c>
    </row>
    <row r="971" s="177" customFormat="1" ht="36" customHeight="1" spans="1:7">
      <c r="A971" s="454">
        <v>2130802</v>
      </c>
      <c r="B971" s="313" t="s">
        <v>861</v>
      </c>
      <c r="C971" s="455"/>
      <c r="D971" s="455"/>
      <c r="E971" s="316" t="str">
        <f t="shared" si="55"/>
        <v/>
      </c>
      <c r="F971" s="160" t="str">
        <f t="shared" si="56"/>
        <v>否</v>
      </c>
      <c r="G971" s="177" t="str">
        <f t="shared" si="57"/>
        <v>项</v>
      </c>
    </row>
    <row r="972" s="177" customFormat="1" ht="36" customHeight="1" spans="1:7">
      <c r="A972" s="454">
        <v>2130803</v>
      </c>
      <c r="B972" s="313" t="s">
        <v>862</v>
      </c>
      <c r="C972" s="455">
        <v>1693</v>
      </c>
      <c r="D972" s="455">
        <v>963</v>
      </c>
      <c r="E972" s="316">
        <f t="shared" si="55"/>
        <v>-0.431</v>
      </c>
      <c r="F972" s="160" t="str">
        <f t="shared" si="56"/>
        <v>是</v>
      </c>
      <c r="G972" s="177" t="str">
        <f t="shared" si="57"/>
        <v>项</v>
      </c>
    </row>
    <row r="973" s="177" customFormat="1" ht="36" customHeight="1" spans="1:7">
      <c r="A973" s="454">
        <v>2130804</v>
      </c>
      <c r="B973" s="313" t="s">
        <v>863</v>
      </c>
      <c r="C973" s="455">
        <v>2661</v>
      </c>
      <c r="D973" s="455">
        <v>1496</v>
      </c>
      <c r="E973" s="316">
        <f t="shared" si="55"/>
        <v>-0.438</v>
      </c>
      <c r="F973" s="160" t="str">
        <f t="shared" si="56"/>
        <v>是</v>
      </c>
      <c r="G973" s="177" t="str">
        <f t="shared" si="57"/>
        <v>项</v>
      </c>
    </row>
    <row r="974" s="177" customFormat="1" ht="36" customHeight="1" spans="1:7">
      <c r="A974" s="454">
        <v>2130805</v>
      </c>
      <c r="B974" s="313" t="s">
        <v>864</v>
      </c>
      <c r="C974" s="455">
        <v>0</v>
      </c>
      <c r="D974" s="455">
        <v>0</v>
      </c>
      <c r="E974" s="316" t="str">
        <f t="shared" ref="E974:E1037" si="58">IF(C974&gt;0,D974/C974-1,IF(C974&lt;0,-(D974/C974-1),""))</f>
        <v/>
      </c>
      <c r="F974" s="160" t="str">
        <f t="shared" si="56"/>
        <v>否</v>
      </c>
      <c r="G974" s="177" t="str">
        <f t="shared" si="57"/>
        <v>项</v>
      </c>
    </row>
    <row r="975" s="177" customFormat="1" ht="36" customHeight="1" spans="1:7">
      <c r="A975" s="454">
        <v>2130899</v>
      </c>
      <c r="B975" s="313" t="s">
        <v>865</v>
      </c>
      <c r="C975" s="455">
        <v>56</v>
      </c>
      <c r="D975" s="455">
        <v>0</v>
      </c>
      <c r="E975" s="316">
        <f t="shared" si="58"/>
        <v>-1</v>
      </c>
      <c r="F975" s="160" t="str">
        <f t="shared" si="56"/>
        <v>是</v>
      </c>
      <c r="G975" s="177" t="str">
        <f t="shared" si="57"/>
        <v>项</v>
      </c>
    </row>
    <row r="976" s="177" customFormat="1" ht="36" customHeight="1" spans="1:7">
      <c r="A976" s="453">
        <v>21309</v>
      </c>
      <c r="B976" s="309" t="s">
        <v>866</v>
      </c>
      <c r="C976" s="319">
        <f>SUM(C977:C978)</f>
        <v>0</v>
      </c>
      <c r="D976" s="319">
        <f>SUM(D977:D978)</f>
        <v>0</v>
      </c>
      <c r="E976" s="316" t="str">
        <f t="shared" si="58"/>
        <v/>
      </c>
      <c r="F976" s="160" t="str">
        <f t="shared" si="56"/>
        <v>否</v>
      </c>
      <c r="G976" s="177" t="str">
        <f t="shared" si="57"/>
        <v>款</v>
      </c>
    </row>
    <row r="977" s="177" customFormat="1" ht="36" customHeight="1" spans="1:7">
      <c r="A977" s="454">
        <v>2130901</v>
      </c>
      <c r="B977" s="313" t="s">
        <v>867</v>
      </c>
      <c r="C977" s="455">
        <v>0</v>
      </c>
      <c r="D977" s="455">
        <v>0</v>
      </c>
      <c r="E977" s="316" t="str">
        <f t="shared" si="58"/>
        <v/>
      </c>
      <c r="F977" s="160" t="str">
        <f t="shared" si="56"/>
        <v>否</v>
      </c>
      <c r="G977" s="177" t="str">
        <f t="shared" si="57"/>
        <v>项</v>
      </c>
    </row>
    <row r="978" s="177" customFormat="1" ht="36" customHeight="1" spans="1:7">
      <c r="A978" s="454">
        <v>2130999</v>
      </c>
      <c r="B978" s="313" t="s">
        <v>868</v>
      </c>
      <c r="C978" s="455">
        <v>0</v>
      </c>
      <c r="D978" s="455">
        <v>0</v>
      </c>
      <c r="E978" s="316" t="str">
        <f t="shared" si="58"/>
        <v/>
      </c>
      <c r="F978" s="160" t="str">
        <f t="shared" si="56"/>
        <v>否</v>
      </c>
      <c r="G978" s="177" t="str">
        <f t="shared" si="57"/>
        <v>项</v>
      </c>
    </row>
    <row r="979" s="177" customFormat="1" ht="36" customHeight="1" spans="1:7">
      <c r="A979" s="453">
        <v>21399</v>
      </c>
      <c r="B979" s="309" t="s">
        <v>869</v>
      </c>
      <c r="C979" s="319">
        <f>SUM(C980:C981)</f>
        <v>1607</v>
      </c>
      <c r="D979" s="319">
        <f>SUM(D980:D981)</f>
        <v>0</v>
      </c>
      <c r="E979" s="316">
        <f t="shared" si="58"/>
        <v>-1</v>
      </c>
      <c r="F979" s="160" t="str">
        <f t="shared" si="56"/>
        <v>是</v>
      </c>
      <c r="G979" s="177" t="str">
        <f t="shared" si="57"/>
        <v>款</v>
      </c>
    </row>
    <row r="980" s="177" customFormat="1" ht="36" customHeight="1" spans="1:7">
      <c r="A980" s="454">
        <v>2139901</v>
      </c>
      <c r="B980" s="313" t="s">
        <v>870</v>
      </c>
      <c r="C980" s="455">
        <v>0</v>
      </c>
      <c r="D980" s="455">
        <v>0</v>
      </c>
      <c r="E980" s="316" t="str">
        <f t="shared" si="58"/>
        <v/>
      </c>
      <c r="F980" s="160" t="str">
        <f t="shared" si="56"/>
        <v>否</v>
      </c>
      <c r="G980" s="177" t="str">
        <f t="shared" si="57"/>
        <v>项</v>
      </c>
    </row>
    <row r="981" s="177" customFormat="1" ht="36" customHeight="1" spans="1:7">
      <c r="A981" s="454">
        <v>2139999</v>
      </c>
      <c r="B981" s="313" t="s">
        <v>871</v>
      </c>
      <c r="C981" s="455">
        <v>1607</v>
      </c>
      <c r="D981" s="455">
        <v>0</v>
      </c>
      <c r="E981" s="316">
        <f t="shared" si="58"/>
        <v>-1</v>
      </c>
      <c r="F981" s="160" t="str">
        <f t="shared" si="56"/>
        <v>是</v>
      </c>
      <c r="G981" s="177" t="str">
        <f t="shared" si="57"/>
        <v>项</v>
      </c>
    </row>
    <row r="982" s="177" customFormat="1" ht="36" customHeight="1" spans="1:7">
      <c r="A982" s="480" t="s">
        <v>872</v>
      </c>
      <c r="B982" s="471" t="s">
        <v>281</v>
      </c>
      <c r="C982" s="472"/>
      <c r="D982" s="472"/>
      <c r="E982" s="316" t="str">
        <f t="shared" si="58"/>
        <v/>
      </c>
      <c r="F982" s="160" t="str">
        <f t="shared" si="56"/>
        <v>否</v>
      </c>
      <c r="G982" s="177" t="str">
        <f t="shared" si="57"/>
        <v>项</v>
      </c>
    </row>
    <row r="983" s="177" customFormat="1" ht="36" customHeight="1" spans="1:7">
      <c r="A983" s="480" t="s">
        <v>873</v>
      </c>
      <c r="B983" s="471" t="s">
        <v>874</v>
      </c>
      <c r="C983" s="472"/>
      <c r="D983" s="472"/>
      <c r="E983" s="316" t="str">
        <f t="shared" si="58"/>
        <v/>
      </c>
      <c r="F983" s="160" t="str">
        <f t="shared" si="56"/>
        <v>否</v>
      </c>
      <c r="G983" s="177" t="str">
        <f t="shared" si="57"/>
        <v>项</v>
      </c>
    </row>
    <row r="984" s="177" customFormat="1" ht="36" customHeight="1" spans="1:7">
      <c r="A984" s="453">
        <v>214</v>
      </c>
      <c r="B984" s="309" t="s">
        <v>70</v>
      </c>
      <c r="C984" s="319">
        <f>SUM(C985,C1008,C1018,C1028,C1033,C1040,C1045,C1048)</f>
        <v>9568</v>
      </c>
      <c r="D984" s="319">
        <f>SUM(D985,D1008,D1018,D1028,D1033,D1040,D1045,D1048)</f>
        <v>9198</v>
      </c>
      <c r="E984" s="316">
        <f t="shared" si="58"/>
        <v>-0.039</v>
      </c>
      <c r="F984" s="160" t="str">
        <f t="shared" si="56"/>
        <v>是</v>
      </c>
      <c r="G984" s="177" t="str">
        <f t="shared" si="57"/>
        <v>类</v>
      </c>
    </row>
    <row r="985" s="177" customFormat="1" ht="36" customHeight="1" spans="1:7">
      <c r="A985" s="453">
        <v>21401</v>
      </c>
      <c r="B985" s="309" t="s">
        <v>875</v>
      </c>
      <c r="C985" s="319">
        <f>SUM(C986:C1007)</f>
        <v>8568</v>
      </c>
      <c r="D985" s="319">
        <f>SUM(D986:D1007)</f>
        <v>8034</v>
      </c>
      <c r="E985" s="316">
        <f t="shared" si="58"/>
        <v>-0.062</v>
      </c>
      <c r="F985" s="160" t="str">
        <f t="shared" si="56"/>
        <v>是</v>
      </c>
      <c r="G985" s="177" t="str">
        <f t="shared" si="57"/>
        <v>款</v>
      </c>
    </row>
    <row r="986" s="177" customFormat="1" ht="36" customHeight="1" spans="1:7">
      <c r="A986" s="454">
        <v>2140101</v>
      </c>
      <c r="B986" s="313" t="s">
        <v>137</v>
      </c>
      <c r="C986" s="455">
        <v>441</v>
      </c>
      <c r="D986" s="455">
        <v>428</v>
      </c>
      <c r="E986" s="316">
        <f t="shared" si="58"/>
        <v>-0.029</v>
      </c>
      <c r="F986" s="160" t="str">
        <f t="shared" si="56"/>
        <v>是</v>
      </c>
      <c r="G986" s="177" t="str">
        <f t="shared" si="57"/>
        <v>项</v>
      </c>
    </row>
    <row r="987" s="177" customFormat="1" ht="36" customHeight="1" spans="1:7">
      <c r="A987" s="454">
        <v>2140102</v>
      </c>
      <c r="B987" s="313" t="s">
        <v>138</v>
      </c>
      <c r="C987" s="455">
        <v>0</v>
      </c>
      <c r="D987" s="455">
        <v>0</v>
      </c>
      <c r="E987" s="316" t="str">
        <f t="shared" si="58"/>
        <v/>
      </c>
      <c r="F987" s="160" t="str">
        <f t="shared" si="56"/>
        <v>否</v>
      </c>
      <c r="G987" s="177" t="str">
        <f t="shared" si="57"/>
        <v>项</v>
      </c>
    </row>
    <row r="988" s="177" customFormat="1" ht="36" customHeight="1" spans="1:7">
      <c r="A988" s="454">
        <v>2140103</v>
      </c>
      <c r="B988" s="313" t="s">
        <v>139</v>
      </c>
      <c r="C988" s="455">
        <v>0</v>
      </c>
      <c r="D988" s="455">
        <v>0</v>
      </c>
      <c r="E988" s="316" t="str">
        <f t="shared" si="58"/>
        <v/>
      </c>
      <c r="F988" s="160" t="str">
        <f t="shared" ref="F988:F1051" si="59">IF(LEN(A988)=3,"是",IF(B988&lt;&gt;"",IF(SUM(C988:D988)&lt;&gt;0,"是","否"),"是"))</f>
        <v>否</v>
      </c>
      <c r="G988" s="177" t="str">
        <f t="shared" ref="G988:G1051" si="60">IF(LEN(A988)=3,"类",IF(LEN(A988)=5,"款","项"))</f>
        <v>项</v>
      </c>
    </row>
    <row r="989" s="177" customFormat="1" ht="36" customHeight="1" spans="1:7">
      <c r="A989" s="454">
        <v>2140104</v>
      </c>
      <c r="B989" s="313" t="s">
        <v>876</v>
      </c>
      <c r="C989" s="455">
        <v>5389</v>
      </c>
      <c r="D989" s="455">
        <v>4966</v>
      </c>
      <c r="E989" s="316">
        <f t="shared" si="58"/>
        <v>-0.078</v>
      </c>
      <c r="F989" s="160" t="str">
        <f t="shared" si="59"/>
        <v>是</v>
      </c>
      <c r="G989" s="177" t="str">
        <f t="shared" si="60"/>
        <v>项</v>
      </c>
    </row>
    <row r="990" s="177" customFormat="1" ht="36" customHeight="1" spans="1:7">
      <c r="A990" s="454">
        <v>2140106</v>
      </c>
      <c r="B990" s="313" t="s">
        <v>877</v>
      </c>
      <c r="C990" s="455">
        <v>2628</v>
      </c>
      <c r="D990" s="455">
        <v>2552</v>
      </c>
      <c r="E990" s="316">
        <f t="shared" si="58"/>
        <v>-0.029</v>
      </c>
      <c r="F990" s="160" t="str">
        <f t="shared" si="59"/>
        <v>是</v>
      </c>
      <c r="G990" s="177" t="str">
        <f t="shared" si="60"/>
        <v>项</v>
      </c>
    </row>
    <row r="991" s="177" customFormat="1" ht="36" customHeight="1" spans="1:7">
      <c r="A991" s="454">
        <v>2140109</v>
      </c>
      <c r="B991" s="313" t="s">
        <v>878</v>
      </c>
      <c r="C991" s="455">
        <v>0</v>
      </c>
      <c r="D991" s="455">
        <v>0</v>
      </c>
      <c r="E991" s="316" t="str">
        <f t="shared" si="58"/>
        <v/>
      </c>
      <c r="F991" s="160" t="str">
        <f t="shared" si="59"/>
        <v>否</v>
      </c>
      <c r="G991" s="177" t="str">
        <f t="shared" si="60"/>
        <v>项</v>
      </c>
    </row>
    <row r="992" s="177" customFormat="1" ht="36" customHeight="1" spans="1:7">
      <c r="A992" s="454">
        <v>2140110</v>
      </c>
      <c r="B992" s="313" t="s">
        <v>879</v>
      </c>
      <c r="C992" s="455">
        <v>0</v>
      </c>
      <c r="D992" s="455">
        <v>0</v>
      </c>
      <c r="E992" s="316" t="str">
        <f t="shared" si="58"/>
        <v/>
      </c>
      <c r="F992" s="160" t="str">
        <f t="shared" si="59"/>
        <v>否</v>
      </c>
      <c r="G992" s="177" t="str">
        <f t="shared" si="60"/>
        <v>项</v>
      </c>
    </row>
    <row r="993" s="177" customFormat="1" ht="36" customHeight="1" spans="1:7">
      <c r="A993" s="454">
        <v>2140111</v>
      </c>
      <c r="B993" s="313" t="s">
        <v>880</v>
      </c>
      <c r="C993" s="455">
        <v>0</v>
      </c>
      <c r="D993" s="455"/>
      <c r="E993" s="316" t="str">
        <f t="shared" si="58"/>
        <v/>
      </c>
      <c r="F993" s="160" t="str">
        <f t="shared" si="59"/>
        <v>否</v>
      </c>
      <c r="G993" s="177" t="str">
        <f t="shared" si="60"/>
        <v>项</v>
      </c>
    </row>
    <row r="994" s="177" customFormat="1" ht="36" customHeight="1" spans="1:7">
      <c r="A994" s="454">
        <v>2140112</v>
      </c>
      <c r="B994" s="313" t="s">
        <v>881</v>
      </c>
      <c r="C994" s="455">
        <v>0</v>
      </c>
      <c r="D994" s="455">
        <v>0</v>
      </c>
      <c r="E994" s="316" t="str">
        <f t="shared" si="58"/>
        <v/>
      </c>
      <c r="F994" s="160" t="str">
        <f t="shared" si="59"/>
        <v>否</v>
      </c>
      <c r="G994" s="177" t="str">
        <f t="shared" si="60"/>
        <v>项</v>
      </c>
    </row>
    <row r="995" s="177" customFormat="1" ht="36" customHeight="1" spans="1:7">
      <c r="A995" s="454">
        <v>2140114</v>
      </c>
      <c r="B995" s="313" t="s">
        <v>882</v>
      </c>
      <c r="C995" s="455">
        <v>0</v>
      </c>
      <c r="D995" s="455">
        <v>0</v>
      </c>
      <c r="E995" s="316" t="str">
        <f t="shared" si="58"/>
        <v/>
      </c>
      <c r="F995" s="160" t="str">
        <f t="shared" si="59"/>
        <v>否</v>
      </c>
      <c r="G995" s="177" t="str">
        <f t="shared" si="60"/>
        <v>项</v>
      </c>
    </row>
    <row r="996" s="177" customFormat="1" ht="36" customHeight="1" spans="1:7">
      <c r="A996" s="454">
        <v>2140122</v>
      </c>
      <c r="B996" s="313" t="s">
        <v>883</v>
      </c>
      <c r="C996" s="455">
        <v>0</v>
      </c>
      <c r="D996" s="455">
        <v>0</v>
      </c>
      <c r="E996" s="316" t="str">
        <f t="shared" si="58"/>
        <v/>
      </c>
      <c r="F996" s="160" t="str">
        <f t="shared" si="59"/>
        <v>否</v>
      </c>
      <c r="G996" s="177" t="str">
        <f t="shared" si="60"/>
        <v>项</v>
      </c>
    </row>
    <row r="997" s="177" customFormat="1" ht="36" customHeight="1" spans="1:7">
      <c r="A997" s="454">
        <v>2140123</v>
      </c>
      <c r="B997" s="313" t="s">
        <v>884</v>
      </c>
      <c r="C997" s="455">
        <v>10</v>
      </c>
      <c r="D997" s="455">
        <v>19</v>
      </c>
      <c r="E997" s="316">
        <f t="shared" si="58"/>
        <v>0.9</v>
      </c>
      <c r="F997" s="160" t="str">
        <f t="shared" si="59"/>
        <v>是</v>
      </c>
      <c r="G997" s="177" t="str">
        <f t="shared" si="60"/>
        <v>项</v>
      </c>
    </row>
    <row r="998" s="177" customFormat="1" ht="36" customHeight="1" spans="1:7">
      <c r="A998" s="454">
        <v>2140127</v>
      </c>
      <c r="B998" s="313" t="s">
        <v>885</v>
      </c>
      <c r="C998" s="455">
        <v>0</v>
      </c>
      <c r="D998" s="455">
        <v>0</v>
      </c>
      <c r="E998" s="316" t="str">
        <f t="shared" si="58"/>
        <v/>
      </c>
      <c r="F998" s="160" t="str">
        <f t="shared" si="59"/>
        <v>否</v>
      </c>
      <c r="G998" s="177" t="str">
        <f t="shared" si="60"/>
        <v>项</v>
      </c>
    </row>
    <row r="999" s="177" customFormat="1" ht="36" customHeight="1" spans="1:7">
      <c r="A999" s="454">
        <v>2140128</v>
      </c>
      <c r="B999" s="313" t="s">
        <v>886</v>
      </c>
      <c r="C999" s="455">
        <v>0</v>
      </c>
      <c r="D999" s="455">
        <v>0</v>
      </c>
      <c r="E999" s="316" t="str">
        <f t="shared" si="58"/>
        <v/>
      </c>
      <c r="F999" s="160" t="str">
        <f t="shared" si="59"/>
        <v>否</v>
      </c>
      <c r="G999" s="177" t="str">
        <f t="shared" si="60"/>
        <v>项</v>
      </c>
    </row>
    <row r="1000" s="177" customFormat="1" ht="36" customHeight="1" spans="1:7">
      <c r="A1000" s="454">
        <v>2140129</v>
      </c>
      <c r="B1000" s="313" t="s">
        <v>887</v>
      </c>
      <c r="C1000" s="455">
        <v>0</v>
      </c>
      <c r="D1000" s="455">
        <v>0</v>
      </c>
      <c r="E1000" s="316" t="str">
        <f t="shared" si="58"/>
        <v/>
      </c>
      <c r="F1000" s="160" t="str">
        <f t="shared" si="59"/>
        <v>否</v>
      </c>
      <c r="G1000" s="177" t="str">
        <f t="shared" si="60"/>
        <v>项</v>
      </c>
    </row>
    <row r="1001" s="177" customFormat="1" ht="36" customHeight="1" spans="1:7">
      <c r="A1001" s="454">
        <v>2140130</v>
      </c>
      <c r="B1001" s="313" t="s">
        <v>888</v>
      </c>
      <c r="C1001" s="455">
        <v>0</v>
      </c>
      <c r="D1001" s="455">
        <v>0</v>
      </c>
      <c r="E1001" s="316" t="str">
        <f t="shared" si="58"/>
        <v/>
      </c>
      <c r="F1001" s="160" t="str">
        <f t="shared" si="59"/>
        <v>否</v>
      </c>
      <c r="G1001" s="177" t="str">
        <f t="shared" si="60"/>
        <v>项</v>
      </c>
    </row>
    <row r="1002" s="177" customFormat="1" ht="36" customHeight="1" spans="1:7">
      <c r="A1002" s="454">
        <v>2140131</v>
      </c>
      <c r="B1002" s="313" t="s">
        <v>889</v>
      </c>
      <c r="C1002" s="455">
        <v>0</v>
      </c>
      <c r="D1002" s="455">
        <v>0</v>
      </c>
      <c r="E1002" s="316" t="str">
        <f t="shared" si="58"/>
        <v/>
      </c>
      <c r="F1002" s="160" t="str">
        <f t="shared" si="59"/>
        <v>否</v>
      </c>
      <c r="G1002" s="177" t="str">
        <f t="shared" si="60"/>
        <v>项</v>
      </c>
    </row>
    <row r="1003" s="177" customFormat="1" ht="36" customHeight="1" spans="1:7">
      <c r="A1003" s="454">
        <v>2140133</v>
      </c>
      <c r="B1003" s="313" t="s">
        <v>890</v>
      </c>
      <c r="C1003" s="455">
        <v>0</v>
      </c>
      <c r="D1003" s="455">
        <v>0</v>
      </c>
      <c r="E1003" s="316" t="str">
        <f t="shared" si="58"/>
        <v/>
      </c>
      <c r="F1003" s="160" t="str">
        <f t="shared" si="59"/>
        <v>否</v>
      </c>
      <c r="G1003" s="177" t="str">
        <f t="shared" si="60"/>
        <v>项</v>
      </c>
    </row>
    <row r="1004" s="177" customFormat="1" ht="36" customHeight="1" spans="1:7">
      <c r="A1004" s="454">
        <v>2140136</v>
      </c>
      <c r="B1004" s="313" t="s">
        <v>891</v>
      </c>
      <c r="C1004" s="455">
        <v>0</v>
      </c>
      <c r="D1004" s="455">
        <v>9</v>
      </c>
      <c r="E1004" s="316" t="str">
        <f t="shared" si="58"/>
        <v/>
      </c>
      <c r="F1004" s="160" t="str">
        <f t="shared" si="59"/>
        <v>是</v>
      </c>
      <c r="G1004" s="177" t="str">
        <f t="shared" si="60"/>
        <v>项</v>
      </c>
    </row>
    <row r="1005" s="177" customFormat="1" ht="36" customHeight="1" spans="1:7">
      <c r="A1005" s="454">
        <v>2140138</v>
      </c>
      <c r="B1005" s="313" t="s">
        <v>892</v>
      </c>
      <c r="C1005" s="455">
        <v>0</v>
      </c>
      <c r="D1005" s="455">
        <v>0</v>
      </c>
      <c r="E1005" s="316" t="str">
        <f t="shared" si="58"/>
        <v/>
      </c>
      <c r="F1005" s="160" t="str">
        <f t="shared" si="59"/>
        <v>否</v>
      </c>
      <c r="G1005" s="177" t="str">
        <f t="shared" si="60"/>
        <v>项</v>
      </c>
    </row>
    <row r="1006" s="177" customFormat="1" ht="36" customHeight="1" spans="1:7">
      <c r="A1006" s="454">
        <v>2140139</v>
      </c>
      <c r="B1006" s="313" t="s">
        <v>893</v>
      </c>
      <c r="C1006" s="455"/>
      <c r="D1006" s="455"/>
      <c r="E1006" s="316" t="str">
        <f t="shared" si="58"/>
        <v/>
      </c>
      <c r="F1006" s="160" t="str">
        <f t="shared" si="59"/>
        <v>否</v>
      </c>
      <c r="G1006" s="177" t="str">
        <f t="shared" si="60"/>
        <v>项</v>
      </c>
    </row>
    <row r="1007" s="177" customFormat="1" ht="36" customHeight="1" spans="1:7">
      <c r="A1007" s="454">
        <v>2140199</v>
      </c>
      <c r="B1007" s="313" t="s">
        <v>894</v>
      </c>
      <c r="C1007" s="455">
        <v>100</v>
      </c>
      <c r="D1007" s="455">
        <v>60</v>
      </c>
      <c r="E1007" s="316">
        <f t="shared" si="58"/>
        <v>-0.4</v>
      </c>
      <c r="F1007" s="160" t="str">
        <f t="shared" si="59"/>
        <v>是</v>
      </c>
      <c r="G1007" s="177" t="str">
        <f t="shared" si="60"/>
        <v>项</v>
      </c>
    </row>
    <row r="1008" s="177" customFormat="1" ht="36" customHeight="1" spans="1:7">
      <c r="A1008" s="453">
        <v>21402</v>
      </c>
      <c r="B1008" s="309" t="s">
        <v>895</v>
      </c>
      <c r="C1008" s="319">
        <f>SUM(C1009:C1017)</f>
        <v>0</v>
      </c>
      <c r="D1008" s="319">
        <f>SUM(D1009:D1017)</f>
        <v>0</v>
      </c>
      <c r="E1008" s="316" t="str">
        <f t="shared" si="58"/>
        <v/>
      </c>
      <c r="F1008" s="160" t="str">
        <f t="shared" si="59"/>
        <v>否</v>
      </c>
      <c r="G1008" s="177" t="str">
        <f t="shared" si="60"/>
        <v>款</v>
      </c>
    </row>
    <row r="1009" s="177" customFormat="1" ht="36" customHeight="1" spans="1:7">
      <c r="A1009" s="454">
        <v>2140201</v>
      </c>
      <c r="B1009" s="313" t="s">
        <v>137</v>
      </c>
      <c r="C1009" s="455">
        <v>0</v>
      </c>
      <c r="D1009" s="455">
        <v>0</v>
      </c>
      <c r="E1009" s="316" t="str">
        <f t="shared" si="58"/>
        <v/>
      </c>
      <c r="F1009" s="160" t="str">
        <f t="shared" si="59"/>
        <v>否</v>
      </c>
      <c r="G1009" s="177" t="str">
        <f t="shared" si="60"/>
        <v>项</v>
      </c>
    </row>
    <row r="1010" s="177" customFormat="1" ht="36" customHeight="1" spans="1:7">
      <c r="A1010" s="454">
        <v>2140202</v>
      </c>
      <c r="B1010" s="313" t="s">
        <v>138</v>
      </c>
      <c r="C1010" s="455">
        <v>0</v>
      </c>
      <c r="D1010" s="455">
        <v>0</v>
      </c>
      <c r="E1010" s="316" t="str">
        <f t="shared" si="58"/>
        <v/>
      </c>
      <c r="F1010" s="160" t="str">
        <f t="shared" si="59"/>
        <v>否</v>
      </c>
      <c r="G1010" s="177" t="str">
        <f t="shared" si="60"/>
        <v>项</v>
      </c>
    </row>
    <row r="1011" s="177" customFormat="1" ht="36" customHeight="1" spans="1:7">
      <c r="A1011" s="454">
        <v>2140203</v>
      </c>
      <c r="B1011" s="313" t="s">
        <v>139</v>
      </c>
      <c r="C1011" s="455">
        <v>0</v>
      </c>
      <c r="D1011" s="455">
        <v>0</v>
      </c>
      <c r="E1011" s="316" t="str">
        <f t="shared" si="58"/>
        <v/>
      </c>
      <c r="F1011" s="160" t="str">
        <f t="shared" si="59"/>
        <v>否</v>
      </c>
      <c r="G1011" s="177" t="str">
        <f t="shared" si="60"/>
        <v>项</v>
      </c>
    </row>
    <row r="1012" s="177" customFormat="1" ht="36" customHeight="1" spans="1:7">
      <c r="A1012" s="454">
        <v>2140204</v>
      </c>
      <c r="B1012" s="313" t="s">
        <v>896</v>
      </c>
      <c r="C1012" s="455">
        <v>0</v>
      </c>
      <c r="D1012" s="455">
        <v>0</v>
      </c>
      <c r="E1012" s="316" t="str">
        <f t="shared" si="58"/>
        <v/>
      </c>
      <c r="F1012" s="160" t="str">
        <f t="shared" si="59"/>
        <v>否</v>
      </c>
      <c r="G1012" s="177" t="str">
        <f t="shared" si="60"/>
        <v>项</v>
      </c>
    </row>
    <row r="1013" s="177" customFormat="1" ht="36" customHeight="1" spans="1:7">
      <c r="A1013" s="454">
        <v>2140205</v>
      </c>
      <c r="B1013" s="313" t="s">
        <v>897</v>
      </c>
      <c r="C1013" s="455">
        <v>0</v>
      </c>
      <c r="D1013" s="455">
        <v>0</v>
      </c>
      <c r="E1013" s="316" t="str">
        <f t="shared" si="58"/>
        <v/>
      </c>
      <c r="F1013" s="160" t="str">
        <f t="shared" si="59"/>
        <v>否</v>
      </c>
      <c r="G1013" s="177" t="str">
        <f t="shared" si="60"/>
        <v>项</v>
      </c>
    </row>
    <row r="1014" s="177" customFormat="1" ht="36" customHeight="1" spans="1:7">
      <c r="A1014" s="454">
        <v>2140206</v>
      </c>
      <c r="B1014" s="313" t="s">
        <v>898</v>
      </c>
      <c r="C1014" s="455">
        <v>0</v>
      </c>
      <c r="D1014" s="455">
        <v>0</v>
      </c>
      <c r="E1014" s="316" t="str">
        <f t="shared" si="58"/>
        <v/>
      </c>
      <c r="F1014" s="160" t="str">
        <f t="shared" si="59"/>
        <v>否</v>
      </c>
      <c r="G1014" s="177" t="str">
        <f t="shared" si="60"/>
        <v>项</v>
      </c>
    </row>
    <row r="1015" s="177" customFormat="1" ht="36" customHeight="1" spans="1:7">
      <c r="A1015" s="454">
        <v>2140207</v>
      </c>
      <c r="B1015" s="313" t="s">
        <v>899</v>
      </c>
      <c r="C1015" s="455">
        <v>0</v>
      </c>
      <c r="D1015" s="455">
        <v>0</v>
      </c>
      <c r="E1015" s="316" t="str">
        <f t="shared" si="58"/>
        <v/>
      </c>
      <c r="F1015" s="160" t="str">
        <f t="shared" si="59"/>
        <v>否</v>
      </c>
      <c r="G1015" s="177" t="str">
        <f t="shared" si="60"/>
        <v>项</v>
      </c>
    </row>
    <row r="1016" s="177" customFormat="1" ht="36" customHeight="1" spans="1:7">
      <c r="A1016" s="454">
        <v>2140208</v>
      </c>
      <c r="B1016" s="313" t="s">
        <v>900</v>
      </c>
      <c r="C1016" s="455">
        <v>0</v>
      </c>
      <c r="D1016" s="455">
        <v>0</v>
      </c>
      <c r="E1016" s="316" t="str">
        <f t="shared" si="58"/>
        <v/>
      </c>
      <c r="F1016" s="160" t="str">
        <f t="shared" si="59"/>
        <v>否</v>
      </c>
      <c r="G1016" s="177" t="str">
        <f t="shared" si="60"/>
        <v>项</v>
      </c>
    </row>
    <row r="1017" s="177" customFormat="1" ht="36" customHeight="1" spans="1:7">
      <c r="A1017" s="454">
        <v>2140299</v>
      </c>
      <c r="B1017" s="313" t="s">
        <v>901</v>
      </c>
      <c r="C1017" s="455">
        <v>0</v>
      </c>
      <c r="D1017" s="455">
        <v>0</v>
      </c>
      <c r="E1017" s="316" t="str">
        <f t="shared" si="58"/>
        <v/>
      </c>
      <c r="F1017" s="160" t="str">
        <f t="shared" si="59"/>
        <v>否</v>
      </c>
      <c r="G1017" s="177" t="str">
        <f t="shared" si="60"/>
        <v>项</v>
      </c>
    </row>
    <row r="1018" s="177" customFormat="1" ht="36" customHeight="1" spans="1:7">
      <c r="A1018" s="453">
        <v>21403</v>
      </c>
      <c r="B1018" s="309" t="s">
        <v>902</v>
      </c>
      <c r="C1018" s="319">
        <f>SUM(C1019:C1027)</f>
        <v>0</v>
      </c>
      <c r="D1018" s="319">
        <f>SUM(D1019:D1027)</f>
        <v>0</v>
      </c>
      <c r="E1018" s="316" t="str">
        <f t="shared" si="58"/>
        <v/>
      </c>
      <c r="F1018" s="160" t="str">
        <f t="shared" si="59"/>
        <v>否</v>
      </c>
      <c r="G1018" s="177" t="str">
        <f t="shared" si="60"/>
        <v>款</v>
      </c>
    </row>
    <row r="1019" s="177" customFormat="1" ht="36" customHeight="1" spans="1:7">
      <c r="A1019" s="454">
        <v>2140301</v>
      </c>
      <c r="B1019" s="313" t="s">
        <v>137</v>
      </c>
      <c r="C1019" s="455">
        <v>0</v>
      </c>
      <c r="D1019" s="455">
        <v>0</v>
      </c>
      <c r="E1019" s="316" t="str">
        <f t="shared" si="58"/>
        <v/>
      </c>
      <c r="F1019" s="160" t="str">
        <f t="shared" si="59"/>
        <v>否</v>
      </c>
      <c r="G1019" s="177" t="str">
        <f t="shared" si="60"/>
        <v>项</v>
      </c>
    </row>
    <row r="1020" s="177" customFormat="1" ht="36" customHeight="1" spans="1:7">
      <c r="A1020" s="454">
        <v>2140302</v>
      </c>
      <c r="B1020" s="313" t="s">
        <v>138</v>
      </c>
      <c r="C1020" s="455">
        <v>0</v>
      </c>
      <c r="D1020" s="455">
        <v>0</v>
      </c>
      <c r="E1020" s="316" t="str">
        <f t="shared" si="58"/>
        <v/>
      </c>
      <c r="F1020" s="160" t="str">
        <f t="shared" si="59"/>
        <v>否</v>
      </c>
      <c r="G1020" s="177" t="str">
        <f t="shared" si="60"/>
        <v>项</v>
      </c>
    </row>
    <row r="1021" s="177" customFormat="1" ht="36" customHeight="1" spans="1:7">
      <c r="A1021" s="454">
        <v>2140303</v>
      </c>
      <c r="B1021" s="313" t="s">
        <v>139</v>
      </c>
      <c r="C1021" s="455">
        <v>0</v>
      </c>
      <c r="D1021" s="455">
        <v>0</v>
      </c>
      <c r="E1021" s="316" t="str">
        <f t="shared" si="58"/>
        <v/>
      </c>
      <c r="F1021" s="160" t="str">
        <f t="shared" si="59"/>
        <v>否</v>
      </c>
      <c r="G1021" s="177" t="str">
        <f t="shared" si="60"/>
        <v>项</v>
      </c>
    </row>
    <row r="1022" s="177" customFormat="1" ht="36" customHeight="1" spans="1:7">
      <c r="A1022" s="454">
        <v>2140304</v>
      </c>
      <c r="B1022" s="313" t="s">
        <v>903</v>
      </c>
      <c r="C1022" s="455">
        <v>0</v>
      </c>
      <c r="D1022" s="455">
        <v>0</v>
      </c>
      <c r="E1022" s="316" t="str">
        <f t="shared" si="58"/>
        <v/>
      </c>
      <c r="F1022" s="160" t="str">
        <f t="shared" si="59"/>
        <v>否</v>
      </c>
      <c r="G1022" s="177" t="str">
        <f t="shared" si="60"/>
        <v>项</v>
      </c>
    </row>
    <row r="1023" s="177" customFormat="1" ht="36" customHeight="1" spans="1:7">
      <c r="A1023" s="454">
        <v>2140305</v>
      </c>
      <c r="B1023" s="313" t="s">
        <v>904</v>
      </c>
      <c r="C1023" s="455">
        <v>0</v>
      </c>
      <c r="D1023" s="455">
        <v>0</v>
      </c>
      <c r="E1023" s="316" t="str">
        <f t="shared" si="58"/>
        <v/>
      </c>
      <c r="F1023" s="160" t="str">
        <f t="shared" si="59"/>
        <v>否</v>
      </c>
      <c r="G1023" s="177" t="str">
        <f t="shared" si="60"/>
        <v>项</v>
      </c>
    </row>
    <row r="1024" s="177" customFormat="1" ht="36" customHeight="1" spans="1:7">
      <c r="A1024" s="454">
        <v>2140306</v>
      </c>
      <c r="B1024" s="313" t="s">
        <v>905</v>
      </c>
      <c r="C1024" s="455">
        <v>0</v>
      </c>
      <c r="D1024" s="455">
        <v>0</v>
      </c>
      <c r="E1024" s="316" t="str">
        <f t="shared" si="58"/>
        <v/>
      </c>
      <c r="F1024" s="160" t="str">
        <f t="shared" si="59"/>
        <v>否</v>
      </c>
      <c r="G1024" s="177" t="str">
        <f t="shared" si="60"/>
        <v>项</v>
      </c>
    </row>
    <row r="1025" s="177" customFormat="1" ht="36" customHeight="1" spans="1:7">
      <c r="A1025" s="454">
        <v>2140307</v>
      </c>
      <c r="B1025" s="313" t="s">
        <v>906</v>
      </c>
      <c r="C1025" s="455">
        <v>0</v>
      </c>
      <c r="D1025" s="455">
        <v>0</v>
      </c>
      <c r="E1025" s="316" t="str">
        <f t="shared" si="58"/>
        <v/>
      </c>
      <c r="F1025" s="160" t="str">
        <f t="shared" si="59"/>
        <v>否</v>
      </c>
      <c r="G1025" s="177" t="str">
        <f t="shared" si="60"/>
        <v>项</v>
      </c>
    </row>
    <row r="1026" s="177" customFormat="1" ht="36" customHeight="1" spans="1:7">
      <c r="A1026" s="454">
        <v>2140308</v>
      </c>
      <c r="B1026" s="313" t="s">
        <v>907</v>
      </c>
      <c r="C1026" s="455">
        <v>0</v>
      </c>
      <c r="D1026" s="455">
        <v>0</v>
      </c>
      <c r="E1026" s="316" t="str">
        <f t="shared" si="58"/>
        <v/>
      </c>
      <c r="F1026" s="160" t="str">
        <f t="shared" si="59"/>
        <v>否</v>
      </c>
      <c r="G1026" s="177" t="str">
        <f t="shared" si="60"/>
        <v>项</v>
      </c>
    </row>
    <row r="1027" s="177" customFormat="1" ht="36" customHeight="1" spans="1:7">
      <c r="A1027" s="454">
        <v>2140399</v>
      </c>
      <c r="B1027" s="313" t="s">
        <v>908</v>
      </c>
      <c r="C1027" s="455">
        <v>0</v>
      </c>
      <c r="D1027" s="455">
        <v>0</v>
      </c>
      <c r="E1027" s="316" t="str">
        <f t="shared" si="58"/>
        <v/>
      </c>
      <c r="F1027" s="160" t="str">
        <f t="shared" si="59"/>
        <v>否</v>
      </c>
      <c r="G1027" s="177" t="str">
        <f t="shared" si="60"/>
        <v>项</v>
      </c>
    </row>
    <row r="1028" s="177" customFormat="1" ht="36" customHeight="1" spans="1:7">
      <c r="A1028" s="453">
        <v>21404</v>
      </c>
      <c r="B1028" s="309" t="s">
        <v>909</v>
      </c>
      <c r="C1028" s="319">
        <f>SUM(C1029:C1032)</f>
        <v>0</v>
      </c>
      <c r="D1028" s="319">
        <f>SUM(D1029:D1032)</f>
        <v>0</v>
      </c>
      <c r="E1028" s="316" t="str">
        <f t="shared" si="58"/>
        <v/>
      </c>
      <c r="F1028" s="160" t="str">
        <f t="shared" si="59"/>
        <v>否</v>
      </c>
      <c r="G1028" s="177" t="str">
        <f t="shared" si="60"/>
        <v>款</v>
      </c>
    </row>
    <row r="1029" s="177" customFormat="1" ht="36" customHeight="1" spans="1:7">
      <c r="A1029" s="454">
        <v>2140401</v>
      </c>
      <c r="B1029" s="313" t="s">
        <v>910</v>
      </c>
      <c r="C1029" s="455"/>
      <c r="D1029" s="455"/>
      <c r="E1029" s="316" t="str">
        <f t="shared" si="58"/>
        <v/>
      </c>
      <c r="F1029" s="160" t="str">
        <f t="shared" si="59"/>
        <v>否</v>
      </c>
      <c r="G1029" s="177" t="str">
        <f t="shared" si="60"/>
        <v>项</v>
      </c>
    </row>
    <row r="1030" s="177" customFormat="1" ht="36" customHeight="1" spans="1:7">
      <c r="A1030" s="454">
        <v>2140402</v>
      </c>
      <c r="B1030" s="313" t="s">
        <v>911</v>
      </c>
      <c r="C1030" s="455"/>
      <c r="D1030" s="455"/>
      <c r="E1030" s="316" t="str">
        <f t="shared" si="58"/>
        <v/>
      </c>
      <c r="F1030" s="160" t="str">
        <f t="shared" si="59"/>
        <v>否</v>
      </c>
      <c r="G1030" s="177" t="str">
        <f t="shared" si="60"/>
        <v>项</v>
      </c>
    </row>
    <row r="1031" s="177" customFormat="1" ht="36" customHeight="1" spans="1:7">
      <c r="A1031" s="454">
        <v>2140403</v>
      </c>
      <c r="B1031" s="313" t="s">
        <v>912</v>
      </c>
      <c r="C1031" s="455"/>
      <c r="D1031" s="455"/>
      <c r="E1031" s="316" t="str">
        <f t="shared" si="58"/>
        <v/>
      </c>
      <c r="F1031" s="160" t="str">
        <f t="shared" si="59"/>
        <v>否</v>
      </c>
      <c r="G1031" s="177" t="str">
        <f t="shared" si="60"/>
        <v>项</v>
      </c>
    </row>
    <row r="1032" s="177" customFormat="1" ht="36" customHeight="1" spans="1:7">
      <c r="A1032" s="454">
        <v>2140499</v>
      </c>
      <c r="B1032" s="313" t="s">
        <v>913</v>
      </c>
      <c r="C1032" s="455"/>
      <c r="D1032" s="455"/>
      <c r="E1032" s="316" t="str">
        <f t="shared" si="58"/>
        <v/>
      </c>
      <c r="F1032" s="160" t="str">
        <f t="shared" si="59"/>
        <v>否</v>
      </c>
      <c r="G1032" s="177" t="str">
        <f t="shared" si="60"/>
        <v>项</v>
      </c>
    </row>
    <row r="1033" s="177" customFormat="1" ht="36" customHeight="1" spans="1:7">
      <c r="A1033" s="453">
        <v>21405</v>
      </c>
      <c r="B1033" s="309" t="s">
        <v>914</v>
      </c>
      <c r="C1033" s="319">
        <f>SUM(C1034:C1039)</f>
        <v>0</v>
      </c>
      <c r="D1033" s="319">
        <f>SUM(D1034:D1039)</f>
        <v>0</v>
      </c>
      <c r="E1033" s="316" t="str">
        <f t="shared" si="58"/>
        <v/>
      </c>
      <c r="F1033" s="160" t="str">
        <f t="shared" si="59"/>
        <v>否</v>
      </c>
      <c r="G1033" s="177" t="str">
        <f t="shared" si="60"/>
        <v>款</v>
      </c>
    </row>
    <row r="1034" s="177" customFormat="1" ht="36" customHeight="1" spans="1:7">
      <c r="A1034" s="454">
        <v>2140501</v>
      </c>
      <c r="B1034" s="313" t="s">
        <v>137</v>
      </c>
      <c r="C1034" s="455">
        <v>0</v>
      </c>
      <c r="D1034" s="455">
        <v>0</v>
      </c>
      <c r="E1034" s="316" t="str">
        <f t="shared" si="58"/>
        <v/>
      </c>
      <c r="F1034" s="160" t="str">
        <f t="shared" si="59"/>
        <v>否</v>
      </c>
      <c r="G1034" s="177" t="str">
        <f t="shared" si="60"/>
        <v>项</v>
      </c>
    </row>
    <row r="1035" s="177" customFormat="1" ht="36" customHeight="1" spans="1:7">
      <c r="A1035" s="454">
        <v>2140502</v>
      </c>
      <c r="B1035" s="313" t="s">
        <v>138</v>
      </c>
      <c r="C1035" s="455">
        <v>0</v>
      </c>
      <c r="D1035" s="455">
        <v>0</v>
      </c>
      <c r="E1035" s="316" t="str">
        <f t="shared" si="58"/>
        <v/>
      </c>
      <c r="F1035" s="160" t="str">
        <f t="shared" si="59"/>
        <v>否</v>
      </c>
      <c r="G1035" s="177" t="str">
        <f t="shared" si="60"/>
        <v>项</v>
      </c>
    </row>
    <row r="1036" s="177" customFormat="1" ht="36" customHeight="1" spans="1:7">
      <c r="A1036" s="454">
        <v>2140503</v>
      </c>
      <c r="B1036" s="313" t="s">
        <v>139</v>
      </c>
      <c r="C1036" s="455">
        <v>0</v>
      </c>
      <c r="D1036" s="455">
        <v>0</v>
      </c>
      <c r="E1036" s="316" t="str">
        <f t="shared" si="58"/>
        <v/>
      </c>
      <c r="F1036" s="160" t="str">
        <f t="shared" si="59"/>
        <v>否</v>
      </c>
      <c r="G1036" s="177" t="str">
        <f t="shared" si="60"/>
        <v>项</v>
      </c>
    </row>
    <row r="1037" s="177" customFormat="1" ht="36" customHeight="1" spans="1:7">
      <c r="A1037" s="454">
        <v>2140504</v>
      </c>
      <c r="B1037" s="313" t="s">
        <v>900</v>
      </c>
      <c r="C1037" s="455">
        <v>0</v>
      </c>
      <c r="D1037" s="455">
        <v>0</v>
      </c>
      <c r="E1037" s="316" t="str">
        <f t="shared" si="58"/>
        <v/>
      </c>
      <c r="F1037" s="160" t="str">
        <f t="shared" si="59"/>
        <v>否</v>
      </c>
      <c r="G1037" s="177" t="str">
        <f t="shared" si="60"/>
        <v>项</v>
      </c>
    </row>
    <row r="1038" s="177" customFormat="1" ht="36" customHeight="1" spans="1:7">
      <c r="A1038" s="454">
        <v>2140505</v>
      </c>
      <c r="B1038" s="313" t="s">
        <v>915</v>
      </c>
      <c r="C1038" s="455">
        <v>0</v>
      </c>
      <c r="D1038" s="455">
        <v>0</v>
      </c>
      <c r="E1038" s="316" t="str">
        <f t="shared" ref="E1038:E1101" si="61">IF(C1038&gt;0,D1038/C1038-1,IF(C1038&lt;0,-(D1038/C1038-1),""))</f>
        <v/>
      </c>
      <c r="F1038" s="160" t="str">
        <f t="shared" si="59"/>
        <v>否</v>
      </c>
      <c r="G1038" s="177" t="str">
        <f t="shared" si="60"/>
        <v>项</v>
      </c>
    </row>
    <row r="1039" s="177" customFormat="1" ht="36" customHeight="1" spans="1:7">
      <c r="A1039" s="454">
        <v>2140599</v>
      </c>
      <c r="B1039" s="313" t="s">
        <v>916</v>
      </c>
      <c r="C1039" s="455">
        <v>0</v>
      </c>
      <c r="D1039" s="455">
        <v>0</v>
      </c>
      <c r="E1039" s="316" t="str">
        <f t="shared" si="61"/>
        <v/>
      </c>
      <c r="F1039" s="160" t="str">
        <f t="shared" si="59"/>
        <v>否</v>
      </c>
      <c r="G1039" s="177" t="str">
        <f t="shared" si="60"/>
        <v>项</v>
      </c>
    </row>
    <row r="1040" s="177" customFormat="1" ht="36" customHeight="1" spans="1:7">
      <c r="A1040" s="453">
        <v>21406</v>
      </c>
      <c r="B1040" s="309" t="s">
        <v>917</v>
      </c>
      <c r="C1040" s="319">
        <f>SUM(C1041:C1044)</f>
        <v>0</v>
      </c>
      <c r="D1040" s="319">
        <f>SUM(D1041:D1044)</f>
        <v>0</v>
      </c>
      <c r="E1040" s="316" t="str">
        <f t="shared" si="61"/>
        <v/>
      </c>
      <c r="F1040" s="160" t="str">
        <f t="shared" si="59"/>
        <v>否</v>
      </c>
      <c r="G1040" s="177" t="str">
        <f t="shared" si="60"/>
        <v>款</v>
      </c>
    </row>
    <row r="1041" s="177" customFormat="1" ht="36" customHeight="1" spans="1:7">
      <c r="A1041" s="454">
        <v>2140601</v>
      </c>
      <c r="B1041" s="313" t="s">
        <v>918</v>
      </c>
      <c r="C1041" s="455">
        <v>0</v>
      </c>
      <c r="D1041" s="455"/>
      <c r="E1041" s="316" t="str">
        <f t="shared" si="61"/>
        <v/>
      </c>
      <c r="F1041" s="160" t="str">
        <f t="shared" si="59"/>
        <v>否</v>
      </c>
      <c r="G1041" s="177" t="str">
        <f t="shared" si="60"/>
        <v>项</v>
      </c>
    </row>
    <row r="1042" s="177" customFormat="1" ht="36" customHeight="1" spans="1:7">
      <c r="A1042" s="454">
        <v>2140602</v>
      </c>
      <c r="B1042" s="313" t="s">
        <v>919</v>
      </c>
      <c r="C1042" s="455">
        <v>0</v>
      </c>
      <c r="D1042" s="455"/>
      <c r="E1042" s="316" t="str">
        <f t="shared" si="61"/>
        <v/>
      </c>
      <c r="F1042" s="160" t="str">
        <f t="shared" si="59"/>
        <v>否</v>
      </c>
      <c r="G1042" s="177" t="str">
        <f t="shared" si="60"/>
        <v>项</v>
      </c>
    </row>
    <row r="1043" s="177" customFormat="1" ht="36" customHeight="1" spans="1:7">
      <c r="A1043" s="454">
        <v>2140603</v>
      </c>
      <c r="B1043" s="313" t="s">
        <v>920</v>
      </c>
      <c r="C1043" s="455">
        <v>0</v>
      </c>
      <c r="D1043" s="455"/>
      <c r="E1043" s="316" t="str">
        <f t="shared" si="61"/>
        <v/>
      </c>
      <c r="F1043" s="160" t="str">
        <f t="shared" si="59"/>
        <v>否</v>
      </c>
      <c r="G1043" s="177" t="str">
        <f t="shared" si="60"/>
        <v>项</v>
      </c>
    </row>
    <row r="1044" s="177" customFormat="1" ht="36" customHeight="1" spans="1:7">
      <c r="A1044" s="454">
        <v>2140699</v>
      </c>
      <c r="B1044" s="313" t="s">
        <v>921</v>
      </c>
      <c r="C1044" s="455">
        <v>0</v>
      </c>
      <c r="D1044" s="455"/>
      <c r="E1044" s="316" t="str">
        <f t="shared" si="61"/>
        <v/>
      </c>
      <c r="F1044" s="160" t="str">
        <f t="shared" si="59"/>
        <v>否</v>
      </c>
      <c r="G1044" s="177" t="str">
        <f t="shared" si="60"/>
        <v>项</v>
      </c>
    </row>
    <row r="1045" s="177" customFormat="1" ht="36" customHeight="1" spans="1:7">
      <c r="A1045" s="453">
        <v>21499</v>
      </c>
      <c r="B1045" s="309" t="s">
        <v>922</v>
      </c>
      <c r="C1045" s="319">
        <f>SUM(C1046:C1047)</f>
        <v>1000</v>
      </c>
      <c r="D1045" s="319">
        <f>SUM(D1046:D1047)</f>
        <v>1164</v>
      </c>
      <c r="E1045" s="316">
        <f t="shared" si="61"/>
        <v>0.164</v>
      </c>
      <c r="F1045" s="160" t="str">
        <f t="shared" si="59"/>
        <v>是</v>
      </c>
      <c r="G1045" s="177" t="str">
        <f t="shared" si="60"/>
        <v>款</v>
      </c>
    </row>
    <row r="1046" s="177" customFormat="1" ht="36" customHeight="1" spans="1:7">
      <c r="A1046" s="454">
        <v>2149901</v>
      </c>
      <c r="B1046" s="313" t="s">
        <v>923</v>
      </c>
      <c r="C1046" s="455">
        <v>1000</v>
      </c>
      <c r="D1046" s="455">
        <v>1161</v>
      </c>
      <c r="E1046" s="316">
        <f t="shared" si="61"/>
        <v>0.161</v>
      </c>
      <c r="F1046" s="160" t="str">
        <f t="shared" si="59"/>
        <v>是</v>
      </c>
      <c r="G1046" s="177" t="str">
        <f t="shared" si="60"/>
        <v>项</v>
      </c>
    </row>
    <row r="1047" s="177" customFormat="1" ht="36" customHeight="1" spans="1:7">
      <c r="A1047" s="454">
        <v>2149999</v>
      </c>
      <c r="B1047" s="313" t="s">
        <v>924</v>
      </c>
      <c r="C1047" s="455">
        <v>0</v>
      </c>
      <c r="D1047" s="455">
        <v>3</v>
      </c>
      <c r="E1047" s="316" t="str">
        <f t="shared" si="61"/>
        <v/>
      </c>
      <c r="F1047" s="160" t="str">
        <f t="shared" si="59"/>
        <v>是</v>
      </c>
      <c r="G1047" s="177" t="str">
        <f t="shared" si="60"/>
        <v>项</v>
      </c>
    </row>
    <row r="1048" s="177" customFormat="1" ht="36" customHeight="1" spans="1:7">
      <c r="A1048" s="470" t="s">
        <v>925</v>
      </c>
      <c r="B1048" s="471" t="s">
        <v>281</v>
      </c>
      <c r="C1048" s="472"/>
      <c r="D1048" s="472"/>
      <c r="E1048" s="316" t="str">
        <f t="shared" si="61"/>
        <v/>
      </c>
      <c r="F1048" s="160" t="str">
        <f t="shared" si="59"/>
        <v>否</v>
      </c>
      <c r="G1048" s="177" t="str">
        <f t="shared" si="60"/>
        <v>项</v>
      </c>
    </row>
    <row r="1049" s="177" customFormat="1" ht="36" customHeight="1" spans="1:7">
      <c r="A1049" s="453">
        <v>215</v>
      </c>
      <c r="B1049" s="309" t="s">
        <v>72</v>
      </c>
      <c r="C1049" s="319">
        <f>SUM(C1050,C1060,C1076,C1081,C1098,C1105,C1113,C1119)</f>
        <v>357</v>
      </c>
      <c r="D1049" s="319">
        <f>SUM(D1050,D1060,D1076,D1081,D1098,D1105,D1113,D1119)</f>
        <v>330</v>
      </c>
      <c r="E1049" s="316">
        <f t="shared" si="61"/>
        <v>-0.076</v>
      </c>
      <c r="F1049" s="160" t="str">
        <f t="shared" si="59"/>
        <v>是</v>
      </c>
      <c r="G1049" s="177" t="str">
        <f t="shared" si="60"/>
        <v>类</v>
      </c>
    </row>
    <row r="1050" s="177" customFormat="1" ht="36" customHeight="1" spans="1:7">
      <c r="A1050" s="453">
        <v>21501</v>
      </c>
      <c r="B1050" s="309" t="s">
        <v>926</v>
      </c>
      <c r="C1050" s="319">
        <f>SUM(C1051:C1059)</f>
        <v>0</v>
      </c>
      <c r="D1050" s="319">
        <f>SUM(D1051:D1059)</f>
        <v>0</v>
      </c>
      <c r="E1050" s="316" t="str">
        <f t="shared" si="61"/>
        <v/>
      </c>
      <c r="F1050" s="160" t="str">
        <f t="shared" si="59"/>
        <v>否</v>
      </c>
      <c r="G1050" s="177" t="str">
        <f t="shared" si="60"/>
        <v>款</v>
      </c>
    </row>
    <row r="1051" s="177" customFormat="1" ht="36" customHeight="1" spans="1:7">
      <c r="A1051" s="454">
        <v>2150101</v>
      </c>
      <c r="B1051" s="313" t="s">
        <v>137</v>
      </c>
      <c r="C1051" s="455">
        <v>0</v>
      </c>
      <c r="D1051" s="455">
        <v>0</v>
      </c>
      <c r="E1051" s="316" t="str">
        <f t="shared" si="61"/>
        <v/>
      </c>
      <c r="F1051" s="160" t="str">
        <f t="shared" si="59"/>
        <v>否</v>
      </c>
      <c r="G1051" s="177" t="str">
        <f t="shared" si="60"/>
        <v>项</v>
      </c>
    </row>
    <row r="1052" s="177" customFormat="1" ht="36" customHeight="1" spans="1:7">
      <c r="A1052" s="454">
        <v>2150102</v>
      </c>
      <c r="B1052" s="313" t="s">
        <v>138</v>
      </c>
      <c r="C1052" s="455">
        <v>0</v>
      </c>
      <c r="D1052" s="455">
        <v>0</v>
      </c>
      <c r="E1052" s="316" t="str">
        <f t="shared" si="61"/>
        <v/>
      </c>
      <c r="F1052" s="160" t="str">
        <f t="shared" ref="F1052:F1115" si="62">IF(LEN(A1052)=3,"是",IF(B1052&lt;&gt;"",IF(SUM(C1052:D1052)&lt;&gt;0,"是","否"),"是"))</f>
        <v>否</v>
      </c>
      <c r="G1052" s="177" t="str">
        <f t="shared" ref="G1052:G1115" si="63">IF(LEN(A1052)=3,"类",IF(LEN(A1052)=5,"款","项"))</f>
        <v>项</v>
      </c>
    </row>
    <row r="1053" s="177" customFormat="1" ht="36" customHeight="1" spans="1:7">
      <c r="A1053" s="454">
        <v>2150103</v>
      </c>
      <c r="B1053" s="313" t="s">
        <v>139</v>
      </c>
      <c r="C1053" s="455">
        <v>0</v>
      </c>
      <c r="D1053" s="455">
        <v>0</v>
      </c>
      <c r="E1053" s="316" t="str">
        <f t="shared" si="61"/>
        <v/>
      </c>
      <c r="F1053" s="160" t="str">
        <f t="shared" si="62"/>
        <v>否</v>
      </c>
      <c r="G1053" s="177" t="str">
        <f t="shared" si="63"/>
        <v>项</v>
      </c>
    </row>
    <row r="1054" s="177" customFormat="1" ht="36" customHeight="1" spans="1:7">
      <c r="A1054" s="454">
        <v>2150104</v>
      </c>
      <c r="B1054" s="313" t="s">
        <v>927</v>
      </c>
      <c r="C1054" s="455">
        <v>0</v>
      </c>
      <c r="D1054" s="455">
        <v>0</v>
      </c>
      <c r="E1054" s="316" t="str">
        <f t="shared" si="61"/>
        <v/>
      </c>
      <c r="F1054" s="160" t="str">
        <f t="shared" si="62"/>
        <v>否</v>
      </c>
      <c r="G1054" s="177" t="str">
        <f t="shared" si="63"/>
        <v>项</v>
      </c>
    </row>
    <row r="1055" s="177" customFormat="1" ht="36" customHeight="1" spans="1:7">
      <c r="A1055" s="454">
        <v>2150105</v>
      </c>
      <c r="B1055" s="313" t="s">
        <v>928</v>
      </c>
      <c r="C1055" s="455">
        <v>0</v>
      </c>
      <c r="D1055" s="455">
        <v>0</v>
      </c>
      <c r="E1055" s="316" t="str">
        <f t="shared" si="61"/>
        <v/>
      </c>
      <c r="F1055" s="160" t="str">
        <f t="shared" si="62"/>
        <v>否</v>
      </c>
      <c r="G1055" s="177" t="str">
        <f t="shared" si="63"/>
        <v>项</v>
      </c>
    </row>
    <row r="1056" s="177" customFormat="1" ht="36" customHeight="1" spans="1:7">
      <c r="A1056" s="454">
        <v>2150106</v>
      </c>
      <c r="B1056" s="313" t="s">
        <v>929</v>
      </c>
      <c r="C1056" s="455">
        <v>0</v>
      </c>
      <c r="D1056" s="455">
        <v>0</v>
      </c>
      <c r="E1056" s="316" t="str">
        <f t="shared" si="61"/>
        <v/>
      </c>
      <c r="F1056" s="160" t="str">
        <f t="shared" si="62"/>
        <v>否</v>
      </c>
      <c r="G1056" s="177" t="str">
        <f t="shared" si="63"/>
        <v>项</v>
      </c>
    </row>
    <row r="1057" s="177" customFormat="1" ht="36" customHeight="1" spans="1:7">
      <c r="A1057" s="454">
        <v>2150107</v>
      </c>
      <c r="B1057" s="313" t="s">
        <v>930</v>
      </c>
      <c r="C1057" s="455">
        <v>0</v>
      </c>
      <c r="D1057" s="455">
        <v>0</v>
      </c>
      <c r="E1057" s="316" t="str">
        <f t="shared" si="61"/>
        <v/>
      </c>
      <c r="F1057" s="160" t="str">
        <f t="shared" si="62"/>
        <v>否</v>
      </c>
      <c r="G1057" s="177" t="str">
        <f t="shared" si="63"/>
        <v>项</v>
      </c>
    </row>
    <row r="1058" s="177" customFormat="1" ht="36" customHeight="1" spans="1:7">
      <c r="A1058" s="454">
        <v>2150108</v>
      </c>
      <c r="B1058" s="313" t="s">
        <v>931</v>
      </c>
      <c r="C1058" s="455">
        <v>0</v>
      </c>
      <c r="D1058" s="455">
        <v>0</v>
      </c>
      <c r="E1058" s="316" t="str">
        <f t="shared" si="61"/>
        <v/>
      </c>
      <c r="F1058" s="160" t="str">
        <f t="shared" si="62"/>
        <v>否</v>
      </c>
      <c r="G1058" s="177" t="str">
        <f t="shared" si="63"/>
        <v>项</v>
      </c>
    </row>
    <row r="1059" s="177" customFormat="1" ht="36" customHeight="1" spans="1:7">
      <c r="A1059" s="454">
        <v>2150199</v>
      </c>
      <c r="B1059" s="313" t="s">
        <v>932</v>
      </c>
      <c r="C1059" s="455">
        <v>0</v>
      </c>
      <c r="D1059" s="455">
        <v>0</v>
      </c>
      <c r="E1059" s="316" t="str">
        <f t="shared" si="61"/>
        <v/>
      </c>
      <c r="F1059" s="160" t="str">
        <f t="shared" si="62"/>
        <v>否</v>
      </c>
      <c r="G1059" s="177" t="str">
        <f t="shared" si="63"/>
        <v>项</v>
      </c>
    </row>
    <row r="1060" s="177" customFormat="1" ht="36" customHeight="1" spans="1:7">
      <c r="A1060" s="453">
        <v>21502</v>
      </c>
      <c r="B1060" s="309" t="s">
        <v>933</v>
      </c>
      <c r="C1060" s="319">
        <f>SUM(C1061:C1075)</f>
        <v>0</v>
      </c>
      <c r="D1060" s="319">
        <f>SUM(D1061:D1075)</f>
        <v>0</v>
      </c>
      <c r="E1060" s="316" t="str">
        <f t="shared" si="61"/>
        <v/>
      </c>
      <c r="F1060" s="160" t="str">
        <f t="shared" si="62"/>
        <v>否</v>
      </c>
      <c r="G1060" s="177" t="str">
        <f t="shared" si="63"/>
        <v>款</v>
      </c>
    </row>
    <row r="1061" s="177" customFormat="1" ht="36" customHeight="1" spans="1:7">
      <c r="A1061" s="454">
        <v>2150201</v>
      </c>
      <c r="B1061" s="313" t="s">
        <v>137</v>
      </c>
      <c r="C1061" s="455">
        <v>0</v>
      </c>
      <c r="D1061" s="455">
        <v>0</v>
      </c>
      <c r="E1061" s="316" t="str">
        <f t="shared" si="61"/>
        <v/>
      </c>
      <c r="F1061" s="160" t="str">
        <f t="shared" si="62"/>
        <v>否</v>
      </c>
      <c r="G1061" s="177" t="str">
        <f t="shared" si="63"/>
        <v>项</v>
      </c>
    </row>
    <row r="1062" s="177" customFormat="1" ht="36" customHeight="1" spans="1:7">
      <c r="A1062" s="454">
        <v>2150202</v>
      </c>
      <c r="B1062" s="313" t="s">
        <v>138</v>
      </c>
      <c r="C1062" s="455">
        <v>0</v>
      </c>
      <c r="D1062" s="455">
        <v>0</v>
      </c>
      <c r="E1062" s="316" t="str">
        <f t="shared" si="61"/>
        <v/>
      </c>
      <c r="F1062" s="160" t="str">
        <f t="shared" si="62"/>
        <v>否</v>
      </c>
      <c r="G1062" s="177" t="str">
        <f t="shared" si="63"/>
        <v>项</v>
      </c>
    </row>
    <row r="1063" s="177" customFormat="1" ht="36" customHeight="1" spans="1:7">
      <c r="A1063" s="454">
        <v>2150203</v>
      </c>
      <c r="B1063" s="313" t="s">
        <v>139</v>
      </c>
      <c r="C1063" s="455">
        <v>0</v>
      </c>
      <c r="D1063" s="455">
        <v>0</v>
      </c>
      <c r="E1063" s="316" t="str">
        <f t="shared" si="61"/>
        <v/>
      </c>
      <c r="F1063" s="160" t="str">
        <f t="shared" si="62"/>
        <v>否</v>
      </c>
      <c r="G1063" s="177" t="str">
        <f t="shared" si="63"/>
        <v>项</v>
      </c>
    </row>
    <row r="1064" s="177" customFormat="1" ht="36" customHeight="1" spans="1:7">
      <c r="A1064" s="454">
        <v>2150204</v>
      </c>
      <c r="B1064" s="313" t="s">
        <v>934</v>
      </c>
      <c r="C1064" s="455">
        <v>0</v>
      </c>
      <c r="D1064" s="455">
        <v>0</v>
      </c>
      <c r="E1064" s="316" t="str">
        <f t="shared" si="61"/>
        <v/>
      </c>
      <c r="F1064" s="160" t="str">
        <f t="shared" si="62"/>
        <v>否</v>
      </c>
      <c r="G1064" s="177" t="str">
        <f t="shared" si="63"/>
        <v>项</v>
      </c>
    </row>
    <row r="1065" s="177" customFormat="1" ht="36" customHeight="1" spans="1:7">
      <c r="A1065" s="454">
        <v>2150205</v>
      </c>
      <c r="B1065" s="313" t="s">
        <v>935</v>
      </c>
      <c r="C1065" s="455">
        <v>0</v>
      </c>
      <c r="D1065" s="455">
        <v>0</v>
      </c>
      <c r="E1065" s="316" t="str">
        <f t="shared" si="61"/>
        <v/>
      </c>
      <c r="F1065" s="160" t="str">
        <f t="shared" si="62"/>
        <v>否</v>
      </c>
      <c r="G1065" s="177" t="str">
        <f t="shared" si="63"/>
        <v>项</v>
      </c>
    </row>
    <row r="1066" s="177" customFormat="1" ht="36" customHeight="1" spans="1:7">
      <c r="A1066" s="454">
        <v>2150206</v>
      </c>
      <c r="B1066" s="313" t="s">
        <v>936</v>
      </c>
      <c r="C1066" s="455">
        <v>0</v>
      </c>
      <c r="D1066" s="455">
        <v>0</v>
      </c>
      <c r="E1066" s="316" t="str">
        <f t="shared" si="61"/>
        <v/>
      </c>
      <c r="F1066" s="160" t="str">
        <f t="shared" si="62"/>
        <v>否</v>
      </c>
      <c r="G1066" s="177" t="str">
        <f t="shared" si="63"/>
        <v>项</v>
      </c>
    </row>
    <row r="1067" s="177" customFormat="1" ht="36" customHeight="1" spans="1:7">
      <c r="A1067" s="454">
        <v>2150207</v>
      </c>
      <c r="B1067" s="313" t="s">
        <v>937</v>
      </c>
      <c r="C1067" s="455">
        <v>0</v>
      </c>
      <c r="D1067" s="455">
        <v>0</v>
      </c>
      <c r="E1067" s="316" t="str">
        <f t="shared" si="61"/>
        <v/>
      </c>
      <c r="F1067" s="160" t="str">
        <f t="shared" si="62"/>
        <v>否</v>
      </c>
      <c r="G1067" s="177" t="str">
        <f t="shared" si="63"/>
        <v>项</v>
      </c>
    </row>
    <row r="1068" s="177" customFormat="1" ht="36" customHeight="1" spans="1:7">
      <c r="A1068" s="454">
        <v>2150208</v>
      </c>
      <c r="B1068" s="313" t="s">
        <v>938</v>
      </c>
      <c r="C1068" s="455">
        <v>0</v>
      </c>
      <c r="D1068" s="455">
        <v>0</v>
      </c>
      <c r="E1068" s="316" t="str">
        <f t="shared" si="61"/>
        <v/>
      </c>
      <c r="F1068" s="160" t="str">
        <f t="shared" si="62"/>
        <v>否</v>
      </c>
      <c r="G1068" s="177" t="str">
        <f t="shared" si="63"/>
        <v>项</v>
      </c>
    </row>
    <row r="1069" s="177" customFormat="1" ht="36" customHeight="1" spans="1:7">
      <c r="A1069" s="454">
        <v>2150209</v>
      </c>
      <c r="B1069" s="313" t="s">
        <v>939</v>
      </c>
      <c r="C1069" s="455">
        <v>0</v>
      </c>
      <c r="D1069" s="455">
        <v>0</v>
      </c>
      <c r="E1069" s="316" t="str">
        <f t="shared" si="61"/>
        <v/>
      </c>
      <c r="F1069" s="160" t="str">
        <f t="shared" si="62"/>
        <v>否</v>
      </c>
      <c r="G1069" s="177" t="str">
        <f t="shared" si="63"/>
        <v>项</v>
      </c>
    </row>
    <row r="1070" s="177" customFormat="1" ht="36" customHeight="1" spans="1:7">
      <c r="A1070" s="454">
        <v>2150210</v>
      </c>
      <c r="B1070" s="313" t="s">
        <v>940</v>
      </c>
      <c r="C1070" s="455">
        <v>0</v>
      </c>
      <c r="D1070" s="455">
        <v>0</v>
      </c>
      <c r="E1070" s="316" t="str">
        <f t="shared" si="61"/>
        <v/>
      </c>
      <c r="F1070" s="160" t="str">
        <f t="shared" si="62"/>
        <v>否</v>
      </c>
      <c r="G1070" s="177" t="str">
        <f t="shared" si="63"/>
        <v>项</v>
      </c>
    </row>
    <row r="1071" s="177" customFormat="1" ht="36" customHeight="1" spans="1:7">
      <c r="A1071" s="454">
        <v>2150212</v>
      </c>
      <c r="B1071" s="313" t="s">
        <v>941</v>
      </c>
      <c r="C1071" s="455">
        <v>0</v>
      </c>
      <c r="D1071" s="455">
        <v>0</v>
      </c>
      <c r="E1071" s="316" t="str">
        <f t="shared" si="61"/>
        <v/>
      </c>
      <c r="F1071" s="160" t="str">
        <f t="shared" si="62"/>
        <v>否</v>
      </c>
      <c r="G1071" s="177" t="str">
        <f t="shared" si="63"/>
        <v>项</v>
      </c>
    </row>
    <row r="1072" s="177" customFormat="1" ht="36" customHeight="1" spans="1:7">
      <c r="A1072" s="454">
        <v>2150213</v>
      </c>
      <c r="B1072" s="313" t="s">
        <v>942</v>
      </c>
      <c r="C1072" s="455">
        <v>0</v>
      </c>
      <c r="D1072" s="455">
        <v>0</v>
      </c>
      <c r="E1072" s="316" t="str">
        <f t="shared" si="61"/>
        <v/>
      </c>
      <c r="F1072" s="160" t="str">
        <f t="shared" si="62"/>
        <v>否</v>
      </c>
      <c r="G1072" s="177" t="str">
        <f t="shared" si="63"/>
        <v>项</v>
      </c>
    </row>
    <row r="1073" s="177" customFormat="1" ht="36" customHeight="1" spans="1:7">
      <c r="A1073" s="454">
        <v>2150214</v>
      </c>
      <c r="B1073" s="313" t="s">
        <v>943</v>
      </c>
      <c r="C1073" s="455">
        <v>0</v>
      </c>
      <c r="D1073" s="455">
        <v>0</v>
      </c>
      <c r="E1073" s="316" t="str">
        <f t="shared" si="61"/>
        <v/>
      </c>
      <c r="F1073" s="160" t="str">
        <f t="shared" si="62"/>
        <v>否</v>
      </c>
      <c r="G1073" s="177" t="str">
        <f t="shared" si="63"/>
        <v>项</v>
      </c>
    </row>
    <row r="1074" s="177" customFormat="1" ht="36" customHeight="1" spans="1:7">
      <c r="A1074" s="454">
        <v>2150215</v>
      </c>
      <c r="B1074" s="313" t="s">
        <v>944</v>
      </c>
      <c r="C1074" s="455">
        <v>0</v>
      </c>
      <c r="D1074" s="455">
        <v>0</v>
      </c>
      <c r="E1074" s="316" t="str">
        <f t="shared" si="61"/>
        <v/>
      </c>
      <c r="F1074" s="160" t="str">
        <f t="shared" si="62"/>
        <v>否</v>
      </c>
      <c r="G1074" s="177" t="str">
        <f t="shared" si="63"/>
        <v>项</v>
      </c>
    </row>
    <row r="1075" s="177" customFormat="1" ht="36" customHeight="1" spans="1:7">
      <c r="A1075" s="454">
        <v>2150299</v>
      </c>
      <c r="B1075" s="313" t="s">
        <v>945</v>
      </c>
      <c r="C1075" s="455">
        <v>0</v>
      </c>
      <c r="D1075" s="455">
        <v>0</v>
      </c>
      <c r="E1075" s="316" t="str">
        <f t="shared" si="61"/>
        <v/>
      </c>
      <c r="F1075" s="160" t="str">
        <f t="shared" si="62"/>
        <v>否</v>
      </c>
      <c r="G1075" s="177" t="str">
        <f t="shared" si="63"/>
        <v>项</v>
      </c>
    </row>
    <row r="1076" s="177" customFormat="1" ht="36" customHeight="1" spans="1:7">
      <c r="A1076" s="453">
        <v>21503</v>
      </c>
      <c r="B1076" s="309" t="s">
        <v>946</v>
      </c>
      <c r="C1076" s="319">
        <f>SUM(C1077:C1080)</f>
        <v>0</v>
      </c>
      <c r="D1076" s="319">
        <f>SUM(D1077:D1080)</f>
        <v>0</v>
      </c>
      <c r="E1076" s="316" t="str">
        <f t="shared" si="61"/>
        <v/>
      </c>
      <c r="F1076" s="160" t="str">
        <f t="shared" si="62"/>
        <v>否</v>
      </c>
      <c r="G1076" s="177" t="str">
        <f t="shared" si="63"/>
        <v>款</v>
      </c>
    </row>
    <row r="1077" s="177" customFormat="1" ht="36" customHeight="1" spans="1:7">
      <c r="A1077" s="454">
        <v>2150301</v>
      </c>
      <c r="B1077" s="313" t="s">
        <v>137</v>
      </c>
      <c r="C1077" s="455">
        <v>0</v>
      </c>
      <c r="D1077" s="455">
        <v>0</v>
      </c>
      <c r="E1077" s="316" t="str">
        <f t="shared" si="61"/>
        <v/>
      </c>
      <c r="F1077" s="160" t="str">
        <f t="shared" si="62"/>
        <v>否</v>
      </c>
      <c r="G1077" s="177" t="str">
        <f t="shared" si="63"/>
        <v>项</v>
      </c>
    </row>
    <row r="1078" s="177" customFormat="1" ht="36" customHeight="1" spans="1:7">
      <c r="A1078" s="454">
        <v>2150302</v>
      </c>
      <c r="B1078" s="313" t="s">
        <v>138</v>
      </c>
      <c r="C1078" s="455">
        <v>0</v>
      </c>
      <c r="D1078" s="455">
        <v>0</v>
      </c>
      <c r="E1078" s="316" t="str">
        <f t="shared" si="61"/>
        <v/>
      </c>
      <c r="F1078" s="160" t="str">
        <f t="shared" si="62"/>
        <v>否</v>
      </c>
      <c r="G1078" s="177" t="str">
        <f t="shared" si="63"/>
        <v>项</v>
      </c>
    </row>
    <row r="1079" s="177" customFormat="1" ht="36" customHeight="1" spans="1:7">
      <c r="A1079" s="454">
        <v>2150303</v>
      </c>
      <c r="B1079" s="313" t="s">
        <v>139</v>
      </c>
      <c r="C1079" s="455">
        <v>0</v>
      </c>
      <c r="D1079" s="455">
        <v>0</v>
      </c>
      <c r="E1079" s="316" t="str">
        <f t="shared" si="61"/>
        <v/>
      </c>
      <c r="F1079" s="160" t="str">
        <f t="shared" si="62"/>
        <v>否</v>
      </c>
      <c r="G1079" s="177" t="str">
        <f t="shared" si="63"/>
        <v>项</v>
      </c>
    </row>
    <row r="1080" s="177" customFormat="1" ht="36" customHeight="1" spans="1:7">
      <c r="A1080" s="454">
        <v>2150399</v>
      </c>
      <c r="B1080" s="313" t="s">
        <v>947</v>
      </c>
      <c r="C1080" s="455">
        <v>0</v>
      </c>
      <c r="D1080" s="455">
        <v>0</v>
      </c>
      <c r="E1080" s="316" t="str">
        <f t="shared" si="61"/>
        <v/>
      </c>
      <c r="F1080" s="160" t="str">
        <f t="shared" si="62"/>
        <v>否</v>
      </c>
      <c r="G1080" s="177" t="str">
        <f t="shared" si="63"/>
        <v>项</v>
      </c>
    </row>
    <row r="1081" s="177" customFormat="1" ht="36" customHeight="1" spans="1:7">
      <c r="A1081" s="453">
        <v>21505</v>
      </c>
      <c r="B1081" s="309" t="s">
        <v>948</v>
      </c>
      <c r="C1081" s="319">
        <f>SUM(C1082:C1097)</f>
        <v>40</v>
      </c>
      <c r="D1081" s="319">
        <f>SUM(D1082:D1097)</f>
        <v>80</v>
      </c>
      <c r="E1081" s="316">
        <f t="shared" si="61"/>
        <v>1</v>
      </c>
      <c r="F1081" s="160" t="str">
        <f t="shared" si="62"/>
        <v>是</v>
      </c>
      <c r="G1081" s="177" t="str">
        <f t="shared" si="63"/>
        <v>款</v>
      </c>
    </row>
    <row r="1082" s="177" customFormat="1" ht="36" customHeight="1" spans="1:7">
      <c r="A1082" s="454">
        <v>2150501</v>
      </c>
      <c r="B1082" s="313" t="s">
        <v>137</v>
      </c>
      <c r="C1082" s="455">
        <v>0</v>
      </c>
      <c r="D1082" s="455">
        <v>0</v>
      </c>
      <c r="E1082" s="316" t="str">
        <f t="shared" si="61"/>
        <v/>
      </c>
      <c r="F1082" s="160" t="str">
        <f t="shared" si="62"/>
        <v>否</v>
      </c>
      <c r="G1082" s="177" t="str">
        <f t="shared" si="63"/>
        <v>项</v>
      </c>
    </row>
    <row r="1083" s="177" customFormat="1" ht="36" customHeight="1" spans="1:7">
      <c r="A1083" s="454">
        <v>2150502</v>
      </c>
      <c r="B1083" s="313" t="s">
        <v>138</v>
      </c>
      <c r="C1083" s="455">
        <v>0</v>
      </c>
      <c r="D1083" s="455">
        <v>0</v>
      </c>
      <c r="E1083" s="316" t="str">
        <f t="shared" si="61"/>
        <v/>
      </c>
      <c r="F1083" s="160" t="str">
        <f t="shared" si="62"/>
        <v>否</v>
      </c>
      <c r="G1083" s="177" t="str">
        <f t="shared" si="63"/>
        <v>项</v>
      </c>
    </row>
    <row r="1084" s="177" customFormat="1" ht="36" customHeight="1" spans="1:7">
      <c r="A1084" s="454">
        <v>2150503</v>
      </c>
      <c r="B1084" s="313" t="s">
        <v>139</v>
      </c>
      <c r="C1084" s="455">
        <v>0</v>
      </c>
      <c r="D1084" s="455">
        <v>0</v>
      </c>
      <c r="E1084" s="316" t="str">
        <f t="shared" si="61"/>
        <v/>
      </c>
      <c r="F1084" s="160" t="str">
        <f t="shared" si="62"/>
        <v>否</v>
      </c>
      <c r="G1084" s="177" t="str">
        <f t="shared" si="63"/>
        <v>项</v>
      </c>
    </row>
    <row r="1085" s="177" customFormat="1" ht="36" customHeight="1" spans="1:7">
      <c r="A1085" s="454">
        <v>2150505</v>
      </c>
      <c r="B1085" s="313" t="s">
        <v>949</v>
      </c>
      <c r="C1085" s="455">
        <v>0</v>
      </c>
      <c r="D1085" s="455">
        <v>0</v>
      </c>
      <c r="E1085" s="316" t="str">
        <f t="shared" si="61"/>
        <v/>
      </c>
      <c r="F1085" s="160" t="str">
        <f t="shared" si="62"/>
        <v>否</v>
      </c>
      <c r="G1085" s="177" t="str">
        <f t="shared" si="63"/>
        <v>项</v>
      </c>
    </row>
    <row r="1086" s="177" customFormat="1" ht="36" customHeight="1" spans="1:7">
      <c r="A1086" s="454">
        <v>2150506</v>
      </c>
      <c r="B1086" s="313" t="s">
        <v>950</v>
      </c>
      <c r="C1086" s="455"/>
      <c r="D1086" s="455"/>
      <c r="E1086" s="316" t="str">
        <f t="shared" si="61"/>
        <v/>
      </c>
      <c r="F1086" s="160" t="str">
        <f t="shared" si="62"/>
        <v>否</v>
      </c>
      <c r="G1086" s="177" t="str">
        <f t="shared" si="63"/>
        <v>项</v>
      </c>
    </row>
    <row r="1087" s="177" customFormat="1" ht="36" customHeight="1" spans="1:7">
      <c r="A1087" s="454">
        <v>2150507</v>
      </c>
      <c r="B1087" s="313" t="s">
        <v>951</v>
      </c>
      <c r="C1087" s="455">
        <v>0</v>
      </c>
      <c r="D1087" s="455">
        <v>0</v>
      </c>
      <c r="E1087" s="316" t="str">
        <f t="shared" si="61"/>
        <v/>
      </c>
      <c r="F1087" s="160" t="str">
        <f t="shared" si="62"/>
        <v>否</v>
      </c>
      <c r="G1087" s="177" t="str">
        <f t="shared" si="63"/>
        <v>项</v>
      </c>
    </row>
    <row r="1088" s="177" customFormat="1" ht="36" customHeight="1" spans="1:7">
      <c r="A1088" s="454">
        <v>2150508</v>
      </c>
      <c r="B1088" s="313" t="s">
        <v>952</v>
      </c>
      <c r="C1088" s="455">
        <v>0</v>
      </c>
      <c r="D1088" s="455">
        <v>0</v>
      </c>
      <c r="E1088" s="316" t="str">
        <f t="shared" si="61"/>
        <v/>
      </c>
      <c r="F1088" s="160" t="str">
        <f t="shared" si="62"/>
        <v>否</v>
      </c>
      <c r="G1088" s="177" t="str">
        <f t="shared" si="63"/>
        <v>项</v>
      </c>
    </row>
    <row r="1089" s="177" customFormat="1" ht="36" customHeight="1" spans="1:7">
      <c r="A1089" s="454">
        <v>2150509</v>
      </c>
      <c r="B1089" s="313" t="s">
        <v>953</v>
      </c>
      <c r="C1089" s="455"/>
      <c r="D1089" s="455"/>
      <c r="E1089" s="316" t="str">
        <f t="shared" si="61"/>
        <v/>
      </c>
      <c r="F1089" s="160" t="str">
        <f t="shared" si="62"/>
        <v>否</v>
      </c>
      <c r="G1089" s="177" t="str">
        <f t="shared" si="63"/>
        <v>项</v>
      </c>
    </row>
    <row r="1090" s="177" customFormat="1" ht="36" customHeight="1" spans="1:7">
      <c r="A1090" s="454">
        <v>2150510</v>
      </c>
      <c r="B1090" s="313" t="s">
        <v>954</v>
      </c>
      <c r="C1090" s="455"/>
      <c r="D1090" s="455"/>
      <c r="E1090" s="316" t="str">
        <f t="shared" si="61"/>
        <v/>
      </c>
      <c r="F1090" s="160" t="str">
        <f t="shared" si="62"/>
        <v>否</v>
      </c>
      <c r="G1090" s="177" t="str">
        <f t="shared" si="63"/>
        <v>项</v>
      </c>
    </row>
    <row r="1091" s="177" customFormat="1" ht="36" customHeight="1" spans="1:7">
      <c r="A1091" s="454">
        <v>2150511</v>
      </c>
      <c r="B1091" s="313" t="s">
        <v>955</v>
      </c>
      <c r="C1091" s="455"/>
      <c r="D1091" s="455"/>
      <c r="E1091" s="316" t="str">
        <f t="shared" si="61"/>
        <v/>
      </c>
      <c r="F1091" s="160" t="str">
        <f t="shared" si="62"/>
        <v>否</v>
      </c>
      <c r="G1091" s="177" t="str">
        <f t="shared" si="63"/>
        <v>项</v>
      </c>
    </row>
    <row r="1092" s="177" customFormat="1" ht="36" customHeight="1" spans="1:7">
      <c r="A1092" s="454">
        <v>2150513</v>
      </c>
      <c r="B1092" s="313" t="s">
        <v>900</v>
      </c>
      <c r="C1092" s="455"/>
      <c r="D1092" s="455"/>
      <c r="E1092" s="316" t="str">
        <f t="shared" si="61"/>
        <v/>
      </c>
      <c r="F1092" s="160" t="str">
        <f t="shared" si="62"/>
        <v>否</v>
      </c>
      <c r="G1092" s="177" t="str">
        <f t="shared" si="63"/>
        <v>项</v>
      </c>
    </row>
    <row r="1093" s="177" customFormat="1" ht="36" customHeight="1" spans="1:7">
      <c r="A1093" s="454">
        <v>2150515</v>
      </c>
      <c r="B1093" s="313" t="s">
        <v>956</v>
      </c>
      <c r="C1093" s="455"/>
      <c r="D1093" s="455"/>
      <c r="E1093" s="316" t="str">
        <f t="shared" si="61"/>
        <v/>
      </c>
      <c r="F1093" s="160" t="str">
        <f t="shared" si="62"/>
        <v>否</v>
      </c>
      <c r="G1093" s="177" t="str">
        <f t="shared" si="63"/>
        <v>项</v>
      </c>
    </row>
    <row r="1094" s="177" customFormat="1" ht="36" customHeight="1" spans="1:7">
      <c r="A1094" s="461">
        <v>2150516</v>
      </c>
      <c r="B1094" s="494" t="s">
        <v>957</v>
      </c>
      <c r="C1094" s="455">
        <v>0</v>
      </c>
      <c r="D1094" s="455">
        <v>0</v>
      </c>
      <c r="E1094" s="316" t="str">
        <f t="shared" si="61"/>
        <v/>
      </c>
      <c r="F1094" s="160" t="str">
        <f t="shared" si="62"/>
        <v>否</v>
      </c>
      <c r="G1094" s="177" t="str">
        <f t="shared" si="63"/>
        <v>项</v>
      </c>
    </row>
    <row r="1095" s="177" customFormat="1" ht="36" customHeight="1" spans="1:7">
      <c r="A1095" s="461">
        <v>2150517</v>
      </c>
      <c r="B1095" s="494" t="s">
        <v>958</v>
      </c>
      <c r="C1095" s="455">
        <v>40</v>
      </c>
      <c r="D1095" s="455">
        <v>80</v>
      </c>
      <c r="E1095" s="316">
        <f t="shared" si="61"/>
        <v>1</v>
      </c>
      <c r="F1095" s="160" t="str">
        <f t="shared" si="62"/>
        <v>是</v>
      </c>
      <c r="G1095" s="177" t="str">
        <f t="shared" si="63"/>
        <v>项</v>
      </c>
    </row>
    <row r="1096" s="177" customFormat="1" ht="36" customHeight="1" spans="1:7">
      <c r="A1096" s="461">
        <v>2150550</v>
      </c>
      <c r="B1096" s="494" t="s">
        <v>146</v>
      </c>
      <c r="C1096" s="455">
        <v>0</v>
      </c>
      <c r="D1096" s="455">
        <v>0</v>
      </c>
      <c r="E1096" s="316" t="str">
        <f t="shared" si="61"/>
        <v/>
      </c>
      <c r="F1096" s="160" t="str">
        <f t="shared" si="62"/>
        <v>否</v>
      </c>
      <c r="G1096" s="177" t="str">
        <f t="shared" si="63"/>
        <v>项</v>
      </c>
    </row>
    <row r="1097" s="177" customFormat="1" ht="36" customHeight="1" spans="1:7">
      <c r="A1097" s="454">
        <v>2150599</v>
      </c>
      <c r="B1097" s="313" t="s">
        <v>959</v>
      </c>
      <c r="C1097" s="455">
        <v>0</v>
      </c>
      <c r="D1097" s="455">
        <v>0</v>
      </c>
      <c r="E1097" s="316" t="str">
        <f t="shared" si="61"/>
        <v/>
      </c>
      <c r="F1097" s="160" t="str">
        <f t="shared" si="62"/>
        <v>否</v>
      </c>
      <c r="G1097" s="177" t="str">
        <f t="shared" si="63"/>
        <v>项</v>
      </c>
    </row>
    <row r="1098" s="177" customFormat="1" ht="36" customHeight="1" spans="1:7">
      <c r="A1098" s="453">
        <v>21507</v>
      </c>
      <c r="B1098" s="309" t="s">
        <v>960</v>
      </c>
      <c r="C1098" s="319">
        <f>SUM(C1099:C1104)</f>
        <v>162</v>
      </c>
      <c r="D1098" s="319">
        <f>SUM(D1099:D1104)</f>
        <v>30</v>
      </c>
      <c r="E1098" s="316">
        <f t="shared" si="61"/>
        <v>-0.815</v>
      </c>
      <c r="F1098" s="160" t="str">
        <f t="shared" si="62"/>
        <v>是</v>
      </c>
      <c r="G1098" s="177" t="str">
        <f t="shared" si="63"/>
        <v>款</v>
      </c>
    </row>
    <row r="1099" s="177" customFormat="1" ht="36" customHeight="1" spans="1:7">
      <c r="A1099" s="454">
        <v>2150701</v>
      </c>
      <c r="B1099" s="313" t="s">
        <v>137</v>
      </c>
      <c r="C1099" s="455">
        <v>55</v>
      </c>
      <c r="D1099" s="455">
        <v>0</v>
      </c>
      <c r="E1099" s="316">
        <f t="shared" si="61"/>
        <v>-1</v>
      </c>
      <c r="F1099" s="160" t="str">
        <f t="shared" si="62"/>
        <v>是</v>
      </c>
      <c r="G1099" s="177" t="str">
        <f t="shared" si="63"/>
        <v>项</v>
      </c>
    </row>
    <row r="1100" s="177" customFormat="1" ht="36" customHeight="1" spans="1:7">
      <c r="A1100" s="454">
        <v>2150702</v>
      </c>
      <c r="B1100" s="313" t="s">
        <v>138</v>
      </c>
      <c r="C1100" s="455">
        <v>0</v>
      </c>
      <c r="D1100" s="455">
        <v>0</v>
      </c>
      <c r="E1100" s="316" t="str">
        <f t="shared" si="61"/>
        <v/>
      </c>
      <c r="F1100" s="160" t="str">
        <f t="shared" si="62"/>
        <v>否</v>
      </c>
      <c r="G1100" s="177" t="str">
        <f t="shared" si="63"/>
        <v>项</v>
      </c>
    </row>
    <row r="1101" s="177" customFormat="1" ht="36" customHeight="1" spans="1:7">
      <c r="A1101" s="454">
        <v>2150703</v>
      </c>
      <c r="B1101" s="313" t="s">
        <v>139</v>
      </c>
      <c r="C1101" s="455">
        <v>0</v>
      </c>
      <c r="D1101" s="455">
        <v>0</v>
      </c>
      <c r="E1101" s="316" t="str">
        <f t="shared" si="61"/>
        <v/>
      </c>
      <c r="F1101" s="160" t="str">
        <f t="shared" si="62"/>
        <v>否</v>
      </c>
      <c r="G1101" s="177" t="str">
        <f t="shared" si="63"/>
        <v>项</v>
      </c>
    </row>
    <row r="1102" s="177" customFormat="1" ht="36" customHeight="1" spans="1:7">
      <c r="A1102" s="454">
        <v>2150704</v>
      </c>
      <c r="B1102" s="313" t="s">
        <v>961</v>
      </c>
      <c r="C1102" s="455">
        <v>0</v>
      </c>
      <c r="D1102" s="455">
        <v>0</v>
      </c>
      <c r="E1102" s="316" t="str">
        <f t="shared" ref="E1102:E1165" si="64">IF(C1102&gt;0,D1102/C1102-1,IF(C1102&lt;0,-(D1102/C1102-1),""))</f>
        <v/>
      </c>
      <c r="F1102" s="160" t="str">
        <f t="shared" si="62"/>
        <v>否</v>
      </c>
      <c r="G1102" s="177" t="str">
        <f t="shared" si="63"/>
        <v>项</v>
      </c>
    </row>
    <row r="1103" s="177" customFormat="1" ht="36" customHeight="1" spans="1:7">
      <c r="A1103" s="454">
        <v>2150705</v>
      </c>
      <c r="B1103" s="313" t="s">
        <v>962</v>
      </c>
      <c r="C1103" s="455">
        <v>0</v>
      </c>
      <c r="D1103" s="455">
        <v>0</v>
      </c>
      <c r="E1103" s="316" t="str">
        <f t="shared" si="64"/>
        <v/>
      </c>
      <c r="F1103" s="160" t="str">
        <f t="shared" si="62"/>
        <v>否</v>
      </c>
      <c r="G1103" s="177" t="str">
        <f t="shared" si="63"/>
        <v>项</v>
      </c>
    </row>
    <row r="1104" s="177" customFormat="1" ht="36" customHeight="1" spans="1:7">
      <c r="A1104" s="454">
        <v>2150799</v>
      </c>
      <c r="B1104" s="313" t="s">
        <v>963</v>
      </c>
      <c r="C1104" s="455">
        <v>107</v>
      </c>
      <c r="D1104" s="455">
        <v>30</v>
      </c>
      <c r="E1104" s="316">
        <f t="shared" si="64"/>
        <v>-0.72</v>
      </c>
      <c r="F1104" s="160" t="str">
        <f t="shared" si="62"/>
        <v>是</v>
      </c>
      <c r="G1104" s="177" t="str">
        <f t="shared" si="63"/>
        <v>项</v>
      </c>
    </row>
    <row r="1105" s="177" customFormat="1" ht="36" customHeight="1" spans="1:7">
      <c r="A1105" s="453">
        <v>21508</v>
      </c>
      <c r="B1105" s="309" t="s">
        <v>964</v>
      </c>
      <c r="C1105" s="319">
        <f>SUM(C1106:C1112)</f>
        <v>155</v>
      </c>
      <c r="D1105" s="319">
        <f>SUM(D1106:D1112)</f>
        <v>220</v>
      </c>
      <c r="E1105" s="316">
        <f t="shared" si="64"/>
        <v>0.419</v>
      </c>
      <c r="F1105" s="160" t="str">
        <f t="shared" si="62"/>
        <v>是</v>
      </c>
      <c r="G1105" s="177" t="str">
        <f t="shared" si="63"/>
        <v>款</v>
      </c>
    </row>
    <row r="1106" s="177" customFormat="1" ht="36" customHeight="1" spans="1:7">
      <c r="A1106" s="454">
        <v>2150801</v>
      </c>
      <c r="B1106" s="313" t="s">
        <v>137</v>
      </c>
      <c r="C1106" s="455">
        <v>0</v>
      </c>
      <c r="D1106" s="455">
        <v>0</v>
      </c>
      <c r="E1106" s="316" t="str">
        <f t="shared" si="64"/>
        <v/>
      </c>
      <c r="F1106" s="160" t="str">
        <f t="shared" si="62"/>
        <v>否</v>
      </c>
      <c r="G1106" s="177" t="str">
        <f t="shared" si="63"/>
        <v>项</v>
      </c>
    </row>
    <row r="1107" s="177" customFormat="1" ht="36" customHeight="1" spans="1:7">
      <c r="A1107" s="454">
        <v>2150802</v>
      </c>
      <c r="B1107" s="313" t="s">
        <v>138</v>
      </c>
      <c r="C1107" s="455">
        <v>0</v>
      </c>
      <c r="D1107" s="455">
        <v>0</v>
      </c>
      <c r="E1107" s="316" t="str">
        <f t="shared" si="64"/>
        <v/>
      </c>
      <c r="F1107" s="160" t="str">
        <f t="shared" si="62"/>
        <v>否</v>
      </c>
      <c r="G1107" s="177" t="str">
        <f t="shared" si="63"/>
        <v>项</v>
      </c>
    </row>
    <row r="1108" s="177" customFormat="1" ht="36" customHeight="1" spans="1:7">
      <c r="A1108" s="454">
        <v>2150803</v>
      </c>
      <c r="B1108" s="313" t="s">
        <v>139</v>
      </c>
      <c r="C1108" s="455">
        <v>0</v>
      </c>
      <c r="D1108" s="455">
        <v>0</v>
      </c>
      <c r="E1108" s="316" t="str">
        <f t="shared" si="64"/>
        <v/>
      </c>
      <c r="F1108" s="160" t="str">
        <f t="shared" si="62"/>
        <v>否</v>
      </c>
      <c r="G1108" s="177" t="str">
        <f t="shared" si="63"/>
        <v>项</v>
      </c>
    </row>
    <row r="1109" s="177" customFormat="1" ht="36" customHeight="1" spans="1:7">
      <c r="A1109" s="454">
        <v>2150804</v>
      </c>
      <c r="B1109" s="313" t="s">
        <v>965</v>
      </c>
      <c r="C1109" s="455">
        <v>0</v>
      </c>
      <c r="D1109" s="455">
        <v>0</v>
      </c>
      <c r="E1109" s="316" t="str">
        <f t="shared" si="64"/>
        <v/>
      </c>
      <c r="F1109" s="160" t="str">
        <f t="shared" si="62"/>
        <v>否</v>
      </c>
      <c r="G1109" s="177" t="str">
        <f t="shared" si="63"/>
        <v>项</v>
      </c>
    </row>
    <row r="1110" s="177" customFormat="1" ht="36" customHeight="1" spans="1:7">
      <c r="A1110" s="454">
        <v>2150805</v>
      </c>
      <c r="B1110" s="313" t="s">
        <v>966</v>
      </c>
      <c r="C1110" s="455">
        <v>55</v>
      </c>
      <c r="D1110" s="455">
        <v>220</v>
      </c>
      <c r="E1110" s="316">
        <f t="shared" si="64"/>
        <v>3</v>
      </c>
      <c r="F1110" s="160" t="str">
        <f t="shared" si="62"/>
        <v>是</v>
      </c>
      <c r="G1110" s="177" t="str">
        <f t="shared" si="63"/>
        <v>项</v>
      </c>
    </row>
    <row r="1111" s="177" customFormat="1" ht="36" customHeight="1" spans="1:7">
      <c r="A1111" s="461">
        <v>2150806</v>
      </c>
      <c r="B1111" s="478" t="s">
        <v>967</v>
      </c>
      <c r="C1111" s="455">
        <v>0</v>
      </c>
      <c r="D1111" s="455">
        <v>0</v>
      </c>
      <c r="E1111" s="316" t="str">
        <f t="shared" si="64"/>
        <v/>
      </c>
      <c r="F1111" s="160" t="str">
        <f t="shared" si="62"/>
        <v>否</v>
      </c>
      <c r="G1111" s="177" t="str">
        <f t="shared" si="63"/>
        <v>项</v>
      </c>
    </row>
    <row r="1112" s="177" customFormat="1" ht="36" customHeight="1" spans="1:7">
      <c r="A1112" s="454">
        <v>2150899</v>
      </c>
      <c r="B1112" s="313" t="s">
        <v>968</v>
      </c>
      <c r="C1112" s="455">
        <v>100</v>
      </c>
      <c r="D1112" s="455">
        <v>0</v>
      </c>
      <c r="E1112" s="316">
        <f t="shared" si="64"/>
        <v>-1</v>
      </c>
      <c r="F1112" s="160" t="str">
        <f t="shared" si="62"/>
        <v>是</v>
      </c>
      <c r="G1112" s="177" t="str">
        <f t="shared" si="63"/>
        <v>项</v>
      </c>
    </row>
    <row r="1113" s="177" customFormat="1" ht="36" customHeight="1" spans="1:7">
      <c r="A1113" s="453">
        <v>21599</v>
      </c>
      <c r="B1113" s="309" t="s">
        <v>969</v>
      </c>
      <c r="C1113" s="319">
        <f>SUM(C1114:C1118)</f>
        <v>0</v>
      </c>
      <c r="D1113" s="319">
        <f>SUM(D1114:D1118)</f>
        <v>0</v>
      </c>
      <c r="E1113" s="316" t="str">
        <f t="shared" si="64"/>
        <v/>
      </c>
      <c r="F1113" s="160" t="str">
        <f t="shared" si="62"/>
        <v>否</v>
      </c>
      <c r="G1113" s="177" t="str">
        <f t="shared" si="63"/>
        <v>款</v>
      </c>
    </row>
    <row r="1114" s="177" customFormat="1" ht="36" customHeight="1" spans="1:7">
      <c r="A1114" s="454">
        <v>2159901</v>
      </c>
      <c r="B1114" s="313" t="s">
        <v>970</v>
      </c>
      <c r="C1114" s="455">
        <v>0</v>
      </c>
      <c r="D1114" s="455">
        <v>0</v>
      </c>
      <c r="E1114" s="316" t="str">
        <f t="shared" si="64"/>
        <v/>
      </c>
      <c r="F1114" s="160" t="str">
        <f t="shared" si="62"/>
        <v>否</v>
      </c>
      <c r="G1114" s="177" t="str">
        <f t="shared" si="63"/>
        <v>项</v>
      </c>
    </row>
    <row r="1115" s="177" customFormat="1" ht="36" customHeight="1" spans="1:7">
      <c r="A1115" s="454">
        <v>2159904</v>
      </c>
      <c r="B1115" s="313" t="s">
        <v>971</v>
      </c>
      <c r="C1115" s="455">
        <v>0</v>
      </c>
      <c r="D1115" s="455">
        <v>0</v>
      </c>
      <c r="E1115" s="316" t="str">
        <f t="shared" si="64"/>
        <v/>
      </c>
      <c r="F1115" s="160" t="str">
        <f t="shared" si="62"/>
        <v>否</v>
      </c>
      <c r="G1115" s="177" t="str">
        <f t="shared" si="63"/>
        <v>项</v>
      </c>
    </row>
    <row r="1116" s="177" customFormat="1" ht="36" customHeight="1" spans="1:7">
      <c r="A1116" s="454">
        <v>2159905</v>
      </c>
      <c r="B1116" s="313" t="s">
        <v>972</v>
      </c>
      <c r="C1116" s="455">
        <v>0</v>
      </c>
      <c r="D1116" s="455">
        <v>0</v>
      </c>
      <c r="E1116" s="316" t="str">
        <f t="shared" si="64"/>
        <v/>
      </c>
      <c r="F1116" s="160" t="str">
        <f t="shared" ref="F1116:F1179" si="65">IF(LEN(A1116)=3,"是",IF(B1116&lt;&gt;"",IF(SUM(C1116:D1116)&lt;&gt;0,"是","否"),"是"))</f>
        <v>否</v>
      </c>
      <c r="G1116" s="177" t="str">
        <f t="shared" ref="G1116:G1179" si="66">IF(LEN(A1116)=3,"类",IF(LEN(A1116)=5,"款","项"))</f>
        <v>项</v>
      </c>
    </row>
    <row r="1117" s="177" customFormat="1" ht="36" customHeight="1" spans="1:7">
      <c r="A1117" s="454">
        <v>2159906</v>
      </c>
      <c r="B1117" s="313" t="s">
        <v>973</v>
      </c>
      <c r="C1117" s="455">
        <v>0</v>
      </c>
      <c r="D1117" s="455">
        <v>0</v>
      </c>
      <c r="E1117" s="316" t="str">
        <f t="shared" si="64"/>
        <v/>
      </c>
      <c r="F1117" s="160" t="str">
        <f t="shared" si="65"/>
        <v>否</v>
      </c>
      <c r="G1117" s="177" t="str">
        <f t="shared" si="66"/>
        <v>项</v>
      </c>
    </row>
    <row r="1118" s="177" customFormat="1" ht="36" customHeight="1" spans="1:7">
      <c r="A1118" s="454">
        <v>2159999</v>
      </c>
      <c r="B1118" s="313" t="s">
        <v>974</v>
      </c>
      <c r="C1118" s="455">
        <v>0</v>
      </c>
      <c r="D1118" s="455">
        <v>0</v>
      </c>
      <c r="E1118" s="316" t="str">
        <f t="shared" si="64"/>
        <v/>
      </c>
      <c r="F1118" s="160" t="str">
        <f t="shared" si="65"/>
        <v>否</v>
      </c>
      <c r="G1118" s="177" t="str">
        <f t="shared" si="66"/>
        <v>项</v>
      </c>
    </row>
    <row r="1119" s="177" customFormat="1" ht="36" customHeight="1" spans="1:7">
      <c r="A1119" s="480" t="s">
        <v>975</v>
      </c>
      <c r="B1119" s="471" t="s">
        <v>281</v>
      </c>
      <c r="C1119" s="495"/>
      <c r="D1119" s="495"/>
      <c r="E1119" s="316" t="str">
        <f t="shared" si="64"/>
        <v/>
      </c>
      <c r="F1119" s="160" t="str">
        <f t="shared" si="65"/>
        <v>否</v>
      </c>
      <c r="G1119" s="177" t="str">
        <f t="shared" si="66"/>
        <v>项</v>
      </c>
    </row>
    <row r="1120" s="177" customFormat="1" ht="36" customHeight="1" spans="1:7">
      <c r="A1120" s="453">
        <v>216</v>
      </c>
      <c r="B1120" s="309" t="s">
        <v>74</v>
      </c>
      <c r="C1120" s="319">
        <f>SUM(C1121,C1131,C1137,C1140)</f>
        <v>814</v>
      </c>
      <c r="D1120" s="319">
        <f>SUM(D1121,D1131,D1137,D1140)</f>
        <v>1370</v>
      </c>
      <c r="E1120" s="316">
        <f t="shared" si="64"/>
        <v>0.683</v>
      </c>
      <c r="F1120" s="160" t="str">
        <f t="shared" si="65"/>
        <v>是</v>
      </c>
      <c r="G1120" s="177" t="str">
        <f t="shared" si="66"/>
        <v>类</v>
      </c>
    </row>
    <row r="1121" s="177" customFormat="1" ht="36" customHeight="1" spans="1:7">
      <c r="A1121" s="453">
        <v>21602</v>
      </c>
      <c r="B1121" s="309" t="s">
        <v>976</v>
      </c>
      <c r="C1121" s="319">
        <f>SUM(C1122:C1130)</f>
        <v>673</v>
      </c>
      <c r="D1121" s="319">
        <f>SUM(D1122:D1130)</f>
        <v>1362</v>
      </c>
      <c r="E1121" s="316">
        <f t="shared" si="64"/>
        <v>1.024</v>
      </c>
      <c r="F1121" s="160" t="str">
        <f t="shared" si="65"/>
        <v>是</v>
      </c>
      <c r="G1121" s="177" t="str">
        <f t="shared" si="66"/>
        <v>款</v>
      </c>
    </row>
    <row r="1122" s="177" customFormat="1" ht="36" customHeight="1" spans="1:7">
      <c r="A1122" s="454">
        <v>2160201</v>
      </c>
      <c r="B1122" s="313" t="s">
        <v>137</v>
      </c>
      <c r="C1122" s="455">
        <v>146</v>
      </c>
      <c r="D1122" s="455">
        <v>151</v>
      </c>
      <c r="E1122" s="316">
        <f t="shared" si="64"/>
        <v>0.034</v>
      </c>
      <c r="F1122" s="160" t="str">
        <f t="shared" si="65"/>
        <v>是</v>
      </c>
      <c r="G1122" s="177" t="str">
        <f t="shared" si="66"/>
        <v>项</v>
      </c>
    </row>
    <row r="1123" s="177" customFormat="1" ht="36" customHeight="1" spans="1:7">
      <c r="A1123" s="454">
        <v>2160202</v>
      </c>
      <c r="B1123" s="313" t="s">
        <v>138</v>
      </c>
      <c r="C1123" s="455">
        <v>0</v>
      </c>
      <c r="D1123" s="455">
        <v>0</v>
      </c>
      <c r="E1123" s="316" t="str">
        <f t="shared" si="64"/>
        <v/>
      </c>
      <c r="F1123" s="160" t="str">
        <f t="shared" si="65"/>
        <v>否</v>
      </c>
      <c r="G1123" s="177" t="str">
        <f t="shared" si="66"/>
        <v>项</v>
      </c>
    </row>
    <row r="1124" s="177" customFormat="1" ht="36" customHeight="1" spans="1:7">
      <c r="A1124" s="454">
        <v>2160203</v>
      </c>
      <c r="B1124" s="313" t="s">
        <v>139</v>
      </c>
      <c r="C1124" s="455">
        <v>0</v>
      </c>
      <c r="D1124" s="455">
        <v>0</v>
      </c>
      <c r="E1124" s="316" t="str">
        <f t="shared" si="64"/>
        <v/>
      </c>
      <c r="F1124" s="160" t="str">
        <f t="shared" si="65"/>
        <v>否</v>
      </c>
      <c r="G1124" s="177" t="str">
        <f t="shared" si="66"/>
        <v>项</v>
      </c>
    </row>
    <row r="1125" s="177" customFormat="1" ht="36" customHeight="1" spans="1:7">
      <c r="A1125" s="454">
        <v>2160216</v>
      </c>
      <c r="B1125" s="313" t="s">
        <v>977</v>
      </c>
      <c r="C1125" s="455">
        <v>0</v>
      </c>
      <c r="D1125" s="455">
        <v>0</v>
      </c>
      <c r="E1125" s="316" t="str">
        <f t="shared" si="64"/>
        <v/>
      </c>
      <c r="F1125" s="160" t="str">
        <f t="shared" si="65"/>
        <v>否</v>
      </c>
      <c r="G1125" s="177" t="str">
        <f t="shared" si="66"/>
        <v>项</v>
      </c>
    </row>
    <row r="1126" s="177" customFormat="1" ht="36" customHeight="1" spans="1:7">
      <c r="A1126" s="454">
        <v>2160217</v>
      </c>
      <c r="B1126" s="313" t="s">
        <v>978</v>
      </c>
      <c r="C1126" s="455">
        <v>0</v>
      </c>
      <c r="D1126" s="455">
        <v>0</v>
      </c>
      <c r="E1126" s="316" t="str">
        <f t="shared" si="64"/>
        <v/>
      </c>
      <c r="F1126" s="160" t="str">
        <f t="shared" si="65"/>
        <v>否</v>
      </c>
      <c r="G1126" s="177" t="str">
        <f t="shared" si="66"/>
        <v>项</v>
      </c>
    </row>
    <row r="1127" s="177" customFormat="1" ht="36" customHeight="1" spans="1:7">
      <c r="A1127" s="454">
        <v>2160218</v>
      </c>
      <c r="B1127" s="313" t="s">
        <v>979</v>
      </c>
      <c r="C1127" s="455">
        <v>0</v>
      </c>
      <c r="D1127" s="455">
        <v>0</v>
      </c>
      <c r="E1127" s="316" t="str">
        <f t="shared" si="64"/>
        <v/>
      </c>
      <c r="F1127" s="160" t="str">
        <f t="shared" si="65"/>
        <v>否</v>
      </c>
      <c r="G1127" s="177" t="str">
        <f t="shared" si="66"/>
        <v>项</v>
      </c>
    </row>
    <row r="1128" s="177" customFormat="1" ht="36" customHeight="1" spans="1:7">
      <c r="A1128" s="454">
        <v>2160219</v>
      </c>
      <c r="B1128" s="313" t="s">
        <v>980</v>
      </c>
      <c r="C1128" s="455">
        <v>0</v>
      </c>
      <c r="D1128" s="455">
        <v>19</v>
      </c>
      <c r="E1128" s="316" t="str">
        <f t="shared" si="64"/>
        <v/>
      </c>
      <c r="F1128" s="160" t="str">
        <f t="shared" si="65"/>
        <v>是</v>
      </c>
      <c r="G1128" s="177" t="str">
        <f t="shared" si="66"/>
        <v>项</v>
      </c>
    </row>
    <row r="1129" s="177" customFormat="1" ht="36" customHeight="1" spans="1:7">
      <c r="A1129" s="454">
        <v>2160250</v>
      </c>
      <c r="B1129" s="313" t="s">
        <v>146</v>
      </c>
      <c r="C1129" s="455">
        <v>0</v>
      </c>
      <c r="D1129" s="455">
        <v>0</v>
      </c>
      <c r="E1129" s="316" t="str">
        <f t="shared" si="64"/>
        <v/>
      </c>
      <c r="F1129" s="160" t="str">
        <f t="shared" si="65"/>
        <v>否</v>
      </c>
      <c r="G1129" s="177" t="str">
        <f t="shared" si="66"/>
        <v>项</v>
      </c>
    </row>
    <row r="1130" s="177" customFormat="1" ht="36" customHeight="1" spans="1:7">
      <c r="A1130" s="454">
        <v>2160299</v>
      </c>
      <c r="B1130" s="313" t="s">
        <v>981</v>
      </c>
      <c r="C1130" s="455">
        <v>527</v>
      </c>
      <c r="D1130" s="455">
        <v>1192</v>
      </c>
      <c r="E1130" s="316">
        <f t="shared" si="64"/>
        <v>1.262</v>
      </c>
      <c r="F1130" s="160" t="str">
        <f t="shared" si="65"/>
        <v>是</v>
      </c>
      <c r="G1130" s="177" t="str">
        <f t="shared" si="66"/>
        <v>项</v>
      </c>
    </row>
    <row r="1131" s="177" customFormat="1" ht="36" customHeight="1" spans="1:7">
      <c r="A1131" s="453">
        <v>21606</v>
      </c>
      <c r="B1131" s="309" t="s">
        <v>982</v>
      </c>
      <c r="C1131" s="319">
        <f>SUM(C1132:C1136)</f>
        <v>41</v>
      </c>
      <c r="D1131" s="319">
        <f>SUM(D1132:D1136)</f>
        <v>8</v>
      </c>
      <c r="E1131" s="316">
        <f t="shared" si="64"/>
        <v>-0.805</v>
      </c>
      <c r="F1131" s="160" t="str">
        <f t="shared" si="65"/>
        <v>是</v>
      </c>
      <c r="G1131" s="177" t="str">
        <f t="shared" si="66"/>
        <v>款</v>
      </c>
    </row>
    <row r="1132" s="177" customFormat="1" ht="36" customHeight="1" spans="1:7">
      <c r="A1132" s="454">
        <v>2160601</v>
      </c>
      <c r="B1132" s="313" t="s">
        <v>137</v>
      </c>
      <c r="C1132" s="455">
        <v>0</v>
      </c>
      <c r="D1132" s="455">
        <v>0</v>
      </c>
      <c r="E1132" s="316" t="str">
        <f t="shared" si="64"/>
        <v/>
      </c>
      <c r="F1132" s="160" t="str">
        <f t="shared" si="65"/>
        <v>否</v>
      </c>
      <c r="G1132" s="177" t="str">
        <f t="shared" si="66"/>
        <v>项</v>
      </c>
    </row>
    <row r="1133" s="177" customFormat="1" ht="36" customHeight="1" spans="1:7">
      <c r="A1133" s="454">
        <v>2160602</v>
      </c>
      <c r="B1133" s="313" t="s">
        <v>138</v>
      </c>
      <c r="C1133" s="455">
        <v>0</v>
      </c>
      <c r="D1133" s="455">
        <v>0</v>
      </c>
      <c r="E1133" s="316" t="str">
        <f t="shared" si="64"/>
        <v/>
      </c>
      <c r="F1133" s="160" t="str">
        <f t="shared" si="65"/>
        <v>否</v>
      </c>
      <c r="G1133" s="177" t="str">
        <f t="shared" si="66"/>
        <v>项</v>
      </c>
    </row>
    <row r="1134" s="177" customFormat="1" ht="36" customHeight="1" spans="1:7">
      <c r="A1134" s="454">
        <v>2160603</v>
      </c>
      <c r="B1134" s="313" t="s">
        <v>139</v>
      </c>
      <c r="C1134" s="455">
        <v>0</v>
      </c>
      <c r="D1134" s="455">
        <v>0</v>
      </c>
      <c r="E1134" s="316" t="str">
        <f t="shared" si="64"/>
        <v/>
      </c>
      <c r="F1134" s="160" t="str">
        <f t="shared" si="65"/>
        <v>否</v>
      </c>
      <c r="G1134" s="177" t="str">
        <f t="shared" si="66"/>
        <v>项</v>
      </c>
    </row>
    <row r="1135" s="177" customFormat="1" ht="36" customHeight="1" spans="1:7">
      <c r="A1135" s="454">
        <v>2160607</v>
      </c>
      <c r="B1135" s="313" t="s">
        <v>983</v>
      </c>
      <c r="C1135" s="455">
        <v>0</v>
      </c>
      <c r="D1135" s="455">
        <v>0</v>
      </c>
      <c r="E1135" s="316" t="str">
        <f t="shared" si="64"/>
        <v/>
      </c>
      <c r="F1135" s="160" t="str">
        <f t="shared" si="65"/>
        <v>否</v>
      </c>
      <c r="G1135" s="177" t="str">
        <f t="shared" si="66"/>
        <v>项</v>
      </c>
    </row>
    <row r="1136" s="177" customFormat="1" ht="36" customHeight="1" spans="1:7">
      <c r="A1136" s="454">
        <v>2160699</v>
      </c>
      <c r="B1136" s="313" t="s">
        <v>984</v>
      </c>
      <c r="C1136" s="455">
        <v>41</v>
      </c>
      <c r="D1136" s="455">
        <v>8</v>
      </c>
      <c r="E1136" s="316">
        <f t="shared" si="64"/>
        <v>-0.805</v>
      </c>
      <c r="F1136" s="160" t="str">
        <f t="shared" si="65"/>
        <v>是</v>
      </c>
      <c r="G1136" s="177" t="str">
        <f t="shared" si="66"/>
        <v>项</v>
      </c>
    </row>
    <row r="1137" s="177" customFormat="1" ht="36" customHeight="1" spans="1:7">
      <c r="A1137" s="453">
        <v>21699</v>
      </c>
      <c r="B1137" s="309" t="s">
        <v>985</v>
      </c>
      <c r="C1137" s="319">
        <f>SUM(C1138:C1139)</f>
        <v>100</v>
      </c>
      <c r="D1137" s="319">
        <f>SUM(D1138:D1139)</f>
        <v>0</v>
      </c>
      <c r="E1137" s="316">
        <f t="shared" si="64"/>
        <v>-1</v>
      </c>
      <c r="F1137" s="160" t="str">
        <f t="shared" si="65"/>
        <v>是</v>
      </c>
      <c r="G1137" s="177" t="str">
        <f t="shared" si="66"/>
        <v>款</v>
      </c>
    </row>
    <row r="1138" s="177" customFormat="1" ht="36" customHeight="1" spans="1:7">
      <c r="A1138" s="454">
        <v>2169901</v>
      </c>
      <c r="B1138" s="313" t="s">
        <v>986</v>
      </c>
      <c r="C1138" s="455">
        <v>0</v>
      </c>
      <c r="D1138" s="455">
        <v>0</v>
      </c>
      <c r="E1138" s="316" t="str">
        <f t="shared" si="64"/>
        <v/>
      </c>
      <c r="F1138" s="160" t="str">
        <f t="shared" si="65"/>
        <v>否</v>
      </c>
      <c r="G1138" s="177" t="str">
        <f t="shared" si="66"/>
        <v>项</v>
      </c>
    </row>
    <row r="1139" s="177" customFormat="1" ht="36" customHeight="1" spans="1:7">
      <c r="A1139" s="454">
        <v>2169999</v>
      </c>
      <c r="B1139" s="313" t="s">
        <v>987</v>
      </c>
      <c r="C1139" s="455">
        <v>100</v>
      </c>
      <c r="D1139" s="455">
        <v>0</v>
      </c>
      <c r="E1139" s="316">
        <f t="shared" si="64"/>
        <v>-1</v>
      </c>
      <c r="F1139" s="160" t="str">
        <f t="shared" si="65"/>
        <v>是</v>
      </c>
      <c r="G1139" s="177" t="str">
        <f t="shared" si="66"/>
        <v>项</v>
      </c>
    </row>
    <row r="1140" s="177" customFormat="1" ht="36" customHeight="1" spans="1:7">
      <c r="A1140" s="470" t="s">
        <v>988</v>
      </c>
      <c r="B1140" s="471" t="s">
        <v>281</v>
      </c>
      <c r="C1140" s="472"/>
      <c r="D1140" s="472"/>
      <c r="E1140" s="316" t="str">
        <f t="shared" si="64"/>
        <v/>
      </c>
      <c r="F1140" s="160" t="str">
        <f t="shared" si="65"/>
        <v>否</v>
      </c>
      <c r="G1140" s="177" t="str">
        <f t="shared" si="66"/>
        <v>项</v>
      </c>
    </row>
    <row r="1141" s="177" customFormat="1" ht="36" customHeight="1" spans="1:7">
      <c r="A1141" s="453">
        <v>217</v>
      </c>
      <c r="B1141" s="309" t="s">
        <v>76</v>
      </c>
      <c r="C1141" s="319">
        <f>SUM(C1142,C1149,C1159,C1165,C1168)</f>
        <v>0</v>
      </c>
      <c r="D1141" s="319">
        <f>SUM(D1142,D1149,D1159,D1165,D1168)</f>
        <v>10</v>
      </c>
      <c r="E1141" s="316" t="str">
        <f t="shared" si="64"/>
        <v/>
      </c>
      <c r="F1141" s="160" t="str">
        <f t="shared" si="65"/>
        <v>是</v>
      </c>
      <c r="G1141" s="177" t="str">
        <f t="shared" si="66"/>
        <v>类</v>
      </c>
    </row>
    <row r="1142" s="177" customFormat="1" ht="36" customHeight="1" spans="1:7">
      <c r="A1142" s="453">
        <v>21701</v>
      </c>
      <c r="B1142" s="309" t="s">
        <v>989</v>
      </c>
      <c r="C1142" s="319">
        <f>SUM(C1143:C1148)</f>
        <v>0</v>
      </c>
      <c r="D1142" s="319">
        <f>SUM(D1143:D1148)</f>
        <v>0</v>
      </c>
      <c r="E1142" s="316" t="str">
        <f t="shared" si="64"/>
        <v/>
      </c>
      <c r="F1142" s="160" t="str">
        <f t="shared" si="65"/>
        <v>否</v>
      </c>
      <c r="G1142" s="177" t="str">
        <f t="shared" si="66"/>
        <v>款</v>
      </c>
    </row>
    <row r="1143" s="177" customFormat="1" ht="36" customHeight="1" spans="1:7">
      <c r="A1143" s="454">
        <v>2170101</v>
      </c>
      <c r="B1143" s="313" t="s">
        <v>137</v>
      </c>
      <c r="C1143" s="455">
        <v>0</v>
      </c>
      <c r="D1143" s="455">
        <v>0</v>
      </c>
      <c r="E1143" s="316" t="str">
        <f t="shared" si="64"/>
        <v/>
      </c>
      <c r="F1143" s="160" t="str">
        <f t="shared" si="65"/>
        <v>否</v>
      </c>
      <c r="G1143" s="177" t="str">
        <f t="shared" si="66"/>
        <v>项</v>
      </c>
    </row>
    <row r="1144" s="177" customFormat="1" ht="36" customHeight="1" spans="1:7">
      <c r="A1144" s="454">
        <v>2170102</v>
      </c>
      <c r="B1144" s="313" t="s">
        <v>138</v>
      </c>
      <c r="C1144" s="455">
        <v>0</v>
      </c>
      <c r="D1144" s="455">
        <v>0</v>
      </c>
      <c r="E1144" s="316" t="str">
        <f t="shared" si="64"/>
        <v/>
      </c>
      <c r="F1144" s="160" t="str">
        <f t="shared" si="65"/>
        <v>否</v>
      </c>
      <c r="G1144" s="177" t="str">
        <f t="shared" si="66"/>
        <v>项</v>
      </c>
    </row>
    <row r="1145" s="177" customFormat="1" ht="36" customHeight="1" spans="1:7">
      <c r="A1145" s="454">
        <v>2170103</v>
      </c>
      <c r="B1145" s="313" t="s">
        <v>139</v>
      </c>
      <c r="C1145" s="455">
        <v>0</v>
      </c>
      <c r="D1145" s="455">
        <v>0</v>
      </c>
      <c r="E1145" s="316" t="str">
        <f t="shared" si="64"/>
        <v/>
      </c>
      <c r="F1145" s="160" t="str">
        <f t="shared" si="65"/>
        <v>否</v>
      </c>
      <c r="G1145" s="177" t="str">
        <f t="shared" si="66"/>
        <v>项</v>
      </c>
    </row>
    <row r="1146" s="177" customFormat="1" ht="36" customHeight="1" spans="1:7">
      <c r="A1146" s="454">
        <v>2170104</v>
      </c>
      <c r="B1146" s="313" t="s">
        <v>990</v>
      </c>
      <c r="C1146" s="455">
        <v>0</v>
      </c>
      <c r="D1146" s="455">
        <v>0</v>
      </c>
      <c r="E1146" s="316" t="str">
        <f t="shared" si="64"/>
        <v/>
      </c>
      <c r="F1146" s="160" t="str">
        <f t="shared" si="65"/>
        <v>否</v>
      </c>
      <c r="G1146" s="177" t="str">
        <f t="shared" si="66"/>
        <v>项</v>
      </c>
    </row>
    <row r="1147" s="177" customFormat="1" ht="36" customHeight="1" spans="1:7">
      <c r="A1147" s="454">
        <v>2170150</v>
      </c>
      <c r="B1147" s="313" t="s">
        <v>146</v>
      </c>
      <c r="C1147" s="455">
        <v>0</v>
      </c>
      <c r="D1147" s="455">
        <v>0</v>
      </c>
      <c r="E1147" s="316" t="str">
        <f t="shared" si="64"/>
        <v/>
      </c>
      <c r="F1147" s="160" t="str">
        <f t="shared" si="65"/>
        <v>否</v>
      </c>
      <c r="G1147" s="177" t="str">
        <f t="shared" si="66"/>
        <v>项</v>
      </c>
    </row>
    <row r="1148" s="177" customFormat="1" ht="36" customHeight="1" spans="1:7">
      <c r="A1148" s="454">
        <v>2170199</v>
      </c>
      <c r="B1148" s="313" t="s">
        <v>991</v>
      </c>
      <c r="C1148" s="455">
        <v>0</v>
      </c>
      <c r="D1148" s="455">
        <v>0</v>
      </c>
      <c r="E1148" s="316" t="str">
        <f t="shared" si="64"/>
        <v/>
      </c>
      <c r="F1148" s="160" t="str">
        <f t="shared" si="65"/>
        <v>否</v>
      </c>
      <c r="G1148" s="177" t="str">
        <f t="shared" si="66"/>
        <v>项</v>
      </c>
    </row>
    <row r="1149" s="177" customFormat="1" ht="36" customHeight="1" spans="1:7">
      <c r="A1149" s="309">
        <v>21702</v>
      </c>
      <c r="B1149" s="496" t="s">
        <v>992</v>
      </c>
      <c r="C1149" s="319">
        <f>SUM(C1150:C1158)</f>
        <v>0</v>
      </c>
      <c r="D1149" s="319">
        <f>SUM(D1150:D1158)</f>
        <v>0</v>
      </c>
      <c r="E1149" s="316" t="str">
        <f t="shared" si="64"/>
        <v/>
      </c>
      <c r="F1149" s="160" t="str">
        <f t="shared" si="65"/>
        <v>否</v>
      </c>
      <c r="G1149" s="177" t="str">
        <f t="shared" si="66"/>
        <v>款</v>
      </c>
    </row>
    <row r="1150" s="177" customFormat="1" ht="36" customHeight="1" spans="1:7">
      <c r="A1150" s="497">
        <v>2170201</v>
      </c>
      <c r="B1150" s="479" t="s">
        <v>993</v>
      </c>
      <c r="C1150" s="455">
        <v>0</v>
      </c>
      <c r="D1150" s="455">
        <v>0</v>
      </c>
      <c r="E1150" s="316" t="str">
        <f t="shared" si="64"/>
        <v/>
      </c>
      <c r="F1150" s="160" t="str">
        <f t="shared" si="65"/>
        <v>否</v>
      </c>
      <c r="G1150" s="177" t="str">
        <f t="shared" si="66"/>
        <v>项</v>
      </c>
    </row>
    <row r="1151" s="177" customFormat="1" ht="36" customHeight="1" spans="1:7">
      <c r="A1151" s="497">
        <v>2170202</v>
      </c>
      <c r="B1151" s="479" t="s">
        <v>994</v>
      </c>
      <c r="C1151" s="455">
        <v>0</v>
      </c>
      <c r="D1151" s="455">
        <v>0</v>
      </c>
      <c r="E1151" s="316" t="str">
        <f t="shared" si="64"/>
        <v/>
      </c>
      <c r="F1151" s="160" t="str">
        <f t="shared" si="65"/>
        <v>否</v>
      </c>
      <c r="G1151" s="177" t="str">
        <f t="shared" si="66"/>
        <v>项</v>
      </c>
    </row>
    <row r="1152" s="177" customFormat="1" ht="36" customHeight="1" spans="1:7">
      <c r="A1152" s="497">
        <v>2170203</v>
      </c>
      <c r="B1152" s="479" t="s">
        <v>995</v>
      </c>
      <c r="C1152" s="455">
        <v>0</v>
      </c>
      <c r="D1152" s="455">
        <v>0</v>
      </c>
      <c r="E1152" s="316" t="str">
        <f t="shared" si="64"/>
        <v/>
      </c>
      <c r="F1152" s="160" t="str">
        <f t="shared" si="65"/>
        <v>否</v>
      </c>
      <c r="G1152" s="177" t="str">
        <f t="shared" si="66"/>
        <v>项</v>
      </c>
    </row>
    <row r="1153" s="177" customFormat="1" ht="36" customHeight="1" spans="1:7">
      <c r="A1153" s="497">
        <v>2170204</v>
      </c>
      <c r="B1153" s="479" t="s">
        <v>996</v>
      </c>
      <c r="C1153" s="455">
        <v>0</v>
      </c>
      <c r="D1153" s="455">
        <v>0</v>
      </c>
      <c r="E1153" s="316" t="str">
        <f t="shared" si="64"/>
        <v/>
      </c>
      <c r="F1153" s="160" t="str">
        <f t="shared" si="65"/>
        <v>否</v>
      </c>
      <c r="G1153" s="177" t="str">
        <f t="shared" si="66"/>
        <v>项</v>
      </c>
    </row>
    <row r="1154" s="177" customFormat="1" ht="36" customHeight="1" spans="1:7">
      <c r="A1154" s="497">
        <v>2170205</v>
      </c>
      <c r="B1154" s="479" t="s">
        <v>997</v>
      </c>
      <c r="C1154" s="455">
        <v>0</v>
      </c>
      <c r="D1154" s="455">
        <v>0</v>
      </c>
      <c r="E1154" s="316" t="str">
        <f t="shared" si="64"/>
        <v/>
      </c>
      <c r="F1154" s="160" t="str">
        <f t="shared" si="65"/>
        <v>否</v>
      </c>
      <c r="G1154" s="177" t="str">
        <f t="shared" si="66"/>
        <v>项</v>
      </c>
    </row>
    <row r="1155" s="177" customFormat="1" ht="36" customHeight="1" spans="1:7">
      <c r="A1155" s="497">
        <v>2170206</v>
      </c>
      <c r="B1155" s="479" t="s">
        <v>998</v>
      </c>
      <c r="C1155" s="455">
        <v>0</v>
      </c>
      <c r="D1155" s="455">
        <v>0</v>
      </c>
      <c r="E1155" s="316" t="str">
        <f t="shared" si="64"/>
        <v/>
      </c>
      <c r="F1155" s="160" t="str">
        <f t="shared" si="65"/>
        <v>否</v>
      </c>
      <c r="G1155" s="177" t="str">
        <f t="shared" si="66"/>
        <v>项</v>
      </c>
    </row>
    <row r="1156" s="177" customFormat="1" ht="36" customHeight="1" spans="1:7">
      <c r="A1156" s="497">
        <v>2170207</v>
      </c>
      <c r="B1156" s="479" t="s">
        <v>999</v>
      </c>
      <c r="C1156" s="455">
        <v>0</v>
      </c>
      <c r="D1156" s="455">
        <v>0</v>
      </c>
      <c r="E1156" s="316" t="str">
        <f t="shared" si="64"/>
        <v/>
      </c>
      <c r="F1156" s="160" t="str">
        <f t="shared" si="65"/>
        <v>否</v>
      </c>
      <c r="G1156" s="177" t="str">
        <f t="shared" si="66"/>
        <v>项</v>
      </c>
    </row>
    <row r="1157" s="177" customFormat="1" ht="36" customHeight="1" spans="1:7">
      <c r="A1157" s="497">
        <v>2170208</v>
      </c>
      <c r="B1157" s="479" t="s">
        <v>1000</v>
      </c>
      <c r="C1157" s="455">
        <v>0</v>
      </c>
      <c r="D1157" s="455">
        <v>0</v>
      </c>
      <c r="E1157" s="316" t="str">
        <f t="shared" si="64"/>
        <v/>
      </c>
      <c r="F1157" s="160" t="str">
        <f t="shared" si="65"/>
        <v>否</v>
      </c>
      <c r="G1157" s="177" t="str">
        <f t="shared" si="66"/>
        <v>项</v>
      </c>
    </row>
    <row r="1158" s="177" customFormat="1" ht="36" customHeight="1" spans="1:7">
      <c r="A1158" s="497">
        <v>2170299</v>
      </c>
      <c r="B1158" s="479" t="s">
        <v>1001</v>
      </c>
      <c r="C1158" s="455">
        <v>0</v>
      </c>
      <c r="D1158" s="455">
        <v>0</v>
      </c>
      <c r="E1158" s="316" t="str">
        <f t="shared" si="64"/>
        <v/>
      </c>
      <c r="F1158" s="160" t="str">
        <f t="shared" si="65"/>
        <v>否</v>
      </c>
      <c r="G1158" s="177" t="str">
        <f t="shared" si="66"/>
        <v>项</v>
      </c>
    </row>
    <row r="1159" s="177" customFormat="1" ht="36" customHeight="1" spans="1:7">
      <c r="A1159" s="453">
        <v>21703</v>
      </c>
      <c r="B1159" s="309" t="s">
        <v>1002</v>
      </c>
      <c r="C1159" s="319">
        <f>SUM(C1160:C1164)</f>
        <v>0</v>
      </c>
      <c r="D1159" s="319">
        <f>SUM(D1160:D1164)</f>
        <v>10</v>
      </c>
      <c r="E1159" s="316" t="str">
        <f t="shared" si="64"/>
        <v/>
      </c>
      <c r="F1159" s="160" t="str">
        <f t="shared" si="65"/>
        <v>是</v>
      </c>
      <c r="G1159" s="177" t="str">
        <f t="shared" si="66"/>
        <v>款</v>
      </c>
    </row>
    <row r="1160" s="177" customFormat="1" ht="36" customHeight="1" spans="1:7">
      <c r="A1160" s="454">
        <v>2170301</v>
      </c>
      <c r="B1160" s="313" t="s">
        <v>1003</v>
      </c>
      <c r="C1160" s="455">
        <v>0</v>
      </c>
      <c r="D1160" s="455">
        <v>0</v>
      </c>
      <c r="E1160" s="316" t="str">
        <f t="shared" si="64"/>
        <v/>
      </c>
      <c r="F1160" s="160" t="str">
        <f t="shared" si="65"/>
        <v>否</v>
      </c>
      <c r="G1160" s="177" t="str">
        <f t="shared" si="66"/>
        <v>项</v>
      </c>
    </row>
    <row r="1161" s="177" customFormat="1" ht="36" customHeight="1" spans="1:7">
      <c r="A1161" s="454">
        <v>2170302</v>
      </c>
      <c r="B1161" s="313" t="s">
        <v>1004</v>
      </c>
      <c r="C1161" s="455">
        <v>0</v>
      </c>
      <c r="D1161" s="455">
        <v>10</v>
      </c>
      <c r="E1161" s="316" t="str">
        <f t="shared" si="64"/>
        <v/>
      </c>
      <c r="F1161" s="160" t="str">
        <f t="shared" si="65"/>
        <v>是</v>
      </c>
      <c r="G1161" s="177" t="str">
        <f t="shared" si="66"/>
        <v>项</v>
      </c>
    </row>
    <row r="1162" s="177" customFormat="1" ht="36" customHeight="1" spans="1:7">
      <c r="A1162" s="454">
        <v>2170303</v>
      </c>
      <c r="B1162" s="313" t="s">
        <v>1005</v>
      </c>
      <c r="C1162" s="455">
        <v>0</v>
      </c>
      <c r="D1162" s="455">
        <v>0</v>
      </c>
      <c r="E1162" s="316" t="str">
        <f t="shared" si="64"/>
        <v/>
      </c>
      <c r="F1162" s="160" t="str">
        <f t="shared" si="65"/>
        <v>否</v>
      </c>
      <c r="G1162" s="177" t="str">
        <f t="shared" si="66"/>
        <v>项</v>
      </c>
    </row>
    <row r="1163" s="177" customFormat="1" ht="36" customHeight="1" spans="1:7">
      <c r="A1163" s="454">
        <v>2170304</v>
      </c>
      <c r="B1163" s="313" t="s">
        <v>1006</v>
      </c>
      <c r="C1163" s="455">
        <v>0</v>
      </c>
      <c r="D1163" s="455">
        <v>0</v>
      </c>
      <c r="E1163" s="316" t="str">
        <f t="shared" si="64"/>
        <v/>
      </c>
      <c r="F1163" s="160" t="str">
        <f t="shared" si="65"/>
        <v>否</v>
      </c>
      <c r="G1163" s="177" t="str">
        <f t="shared" si="66"/>
        <v>项</v>
      </c>
    </row>
    <row r="1164" s="177" customFormat="1" ht="36" customHeight="1" spans="1:7">
      <c r="A1164" s="454">
        <v>2170399</v>
      </c>
      <c r="B1164" s="313" t="s">
        <v>1007</v>
      </c>
      <c r="C1164" s="455">
        <v>0</v>
      </c>
      <c r="D1164" s="455">
        <v>0</v>
      </c>
      <c r="E1164" s="316" t="str">
        <f t="shared" si="64"/>
        <v/>
      </c>
      <c r="F1164" s="160" t="str">
        <f t="shared" si="65"/>
        <v>否</v>
      </c>
      <c r="G1164" s="177" t="str">
        <f t="shared" si="66"/>
        <v>项</v>
      </c>
    </row>
    <row r="1165" s="177" customFormat="1" ht="36" customHeight="1" spans="1:7">
      <c r="A1165" s="453">
        <v>21799</v>
      </c>
      <c r="B1165" s="309" t="s">
        <v>1008</v>
      </c>
      <c r="C1165" s="319">
        <f>SUM(C1166:C1167)</f>
        <v>0</v>
      </c>
      <c r="D1165" s="319">
        <f>SUM(D1166:D1167)</f>
        <v>0</v>
      </c>
      <c r="E1165" s="316" t="str">
        <f t="shared" si="64"/>
        <v/>
      </c>
      <c r="F1165" s="160" t="str">
        <f t="shared" si="65"/>
        <v>否</v>
      </c>
      <c r="G1165" s="177" t="str">
        <f t="shared" si="66"/>
        <v>款</v>
      </c>
    </row>
    <row r="1166" s="177" customFormat="1" ht="36" customHeight="1" spans="1:7">
      <c r="A1166" s="313">
        <v>2179902</v>
      </c>
      <c r="B1166" s="313" t="s">
        <v>1009</v>
      </c>
      <c r="C1166" s="455">
        <v>0</v>
      </c>
      <c r="D1166" s="455">
        <v>0</v>
      </c>
      <c r="E1166" s="316" t="str">
        <f t="shared" ref="E1166:E1229" si="67">IF(C1166&gt;0,D1166/C1166-1,IF(C1166&lt;0,-(D1166/C1166-1),""))</f>
        <v/>
      </c>
      <c r="F1166" s="160" t="str">
        <f t="shared" si="65"/>
        <v>否</v>
      </c>
      <c r="G1166" s="177" t="str">
        <f t="shared" si="66"/>
        <v>项</v>
      </c>
    </row>
    <row r="1167" s="177" customFormat="1" ht="36" customHeight="1" spans="1:7">
      <c r="A1167" s="313">
        <v>2179999</v>
      </c>
      <c r="B1167" s="313" t="s">
        <v>1007</v>
      </c>
      <c r="C1167" s="455">
        <v>0</v>
      </c>
      <c r="D1167" s="455">
        <v>0</v>
      </c>
      <c r="E1167" s="316" t="str">
        <f t="shared" si="67"/>
        <v/>
      </c>
      <c r="F1167" s="160" t="str">
        <f t="shared" si="65"/>
        <v>否</v>
      </c>
      <c r="G1167" s="177" t="str">
        <f t="shared" si="66"/>
        <v>项</v>
      </c>
    </row>
    <row r="1168" s="177" customFormat="1" ht="36" customHeight="1" spans="1:7">
      <c r="A1168" s="309" t="s">
        <v>1010</v>
      </c>
      <c r="B1168" s="471" t="s">
        <v>281</v>
      </c>
      <c r="C1168" s="319"/>
      <c r="D1168" s="319"/>
      <c r="E1168" s="316" t="str">
        <f t="shared" si="67"/>
        <v/>
      </c>
      <c r="F1168" s="160" t="str">
        <f t="shared" si="65"/>
        <v>否</v>
      </c>
      <c r="G1168" s="177" t="str">
        <f t="shared" si="66"/>
        <v>项</v>
      </c>
    </row>
    <row r="1169" s="177" customFormat="1" ht="36" customHeight="1" spans="1:7">
      <c r="A1169" s="453">
        <v>219</v>
      </c>
      <c r="B1169" s="309" t="s">
        <v>78</v>
      </c>
      <c r="C1169" s="319">
        <f>SUM(C1170:C1178)</f>
        <v>0</v>
      </c>
      <c r="D1169" s="319">
        <f>SUM(D1170:D1178)</f>
        <v>0</v>
      </c>
      <c r="E1169" s="316" t="str">
        <f t="shared" si="67"/>
        <v/>
      </c>
      <c r="F1169" s="160" t="str">
        <f t="shared" si="65"/>
        <v>是</v>
      </c>
      <c r="G1169" s="177" t="str">
        <f t="shared" si="66"/>
        <v>类</v>
      </c>
    </row>
    <row r="1170" s="177" customFormat="1" ht="36" customHeight="1" spans="1:7">
      <c r="A1170" s="453">
        <v>21901</v>
      </c>
      <c r="B1170" s="309" t="s">
        <v>1011</v>
      </c>
      <c r="C1170" s="498">
        <v>0</v>
      </c>
      <c r="D1170" s="498">
        <v>0</v>
      </c>
      <c r="E1170" s="316" t="str">
        <f t="shared" si="67"/>
        <v/>
      </c>
      <c r="F1170" s="160" t="str">
        <f t="shared" si="65"/>
        <v>否</v>
      </c>
      <c r="G1170" s="177" t="str">
        <f t="shared" si="66"/>
        <v>款</v>
      </c>
    </row>
    <row r="1171" s="177" customFormat="1" ht="36" customHeight="1" spans="1:7">
      <c r="A1171" s="453">
        <v>21902</v>
      </c>
      <c r="B1171" s="309" t="s">
        <v>1012</v>
      </c>
      <c r="C1171" s="498">
        <v>0</v>
      </c>
      <c r="D1171" s="498">
        <v>0</v>
      </c>
      <c r="E1171" s="316" t="str">
        <f t="shared" si="67"/>
        <v/>
      </c>
      <c r="F1171" s="160" t="str">
        <f t="shared" si="65"/>
        <v>否</v>
      </c>
      <c r="G1171" s="177" t="str">
        <f t="shared" si="66"/>
        <v>款</v>
      </c>
    </row>
    <row r="1172" s="177" customFormat="1" ht="36" customHeight="1" spans="1:7">
      <c r="A1172" s="453">
        <v>21903</v>
      </c>
      <c r="B1172" s="309" t="s">
        <v>1013</v>
      </c>
      <c r="C1172" s="498">
        <v>0</v>
      </c>
      <c r="D1172" s="498">
        <v>0</v>
      </c>
      <c r="E1172" s="316" t="str">
        <f t="shared" si="67"/>
        <v/>
      </c>
      <c r="F1172" s="160" t="str">
        <f t="shared" si="65"/>
        <v>否</v>
      </c>
      <c r="G1172" s="177" t="str">
        <f t="shared" si="66"/>
        <v>款</v>
      </c>
    </row>
    <row r="1173" s="177" customFormat="1" ht="36" customHeight="1" spans="1:7">
      <c r="A1173" s="453">
        <v>21904</v>
      </c>
      <c r="B1173" s="309" t="s">
        <v>1014</v>
      </c>
      <c r="C1173" s="498">
        <v>0</v>
      </c>
      <c r="D1173" s="498">
        <v>0</v>
      </c>
      <c r="E1173" s="316" t="str">
        <f t="shared" si="67"/>
        <v/>
      </c>
      <c r="F1173" s="160" t="str">
        <f t="shared" si="65"/>
        <v>否</v>
      </c>
      <c r="G1173" s="177" t="str">
        <f t="shared" si="66"/>
        <v>款</v>
      </c>
    </row>
    <row r="1174" s="177" customFormat="1" ht="36" customHeight="1" spans="1:7">
      <c r="A1174" s="453">
        <v>21905</v>
      </c>
      <c r="B1174" s="309" t="s">
        <v>1015</v>
      </c>
      <c r="C1174" s="498">
        <v>0</v>
      </c>
      <c r="D1174" s="498">
        <v>0</v>
      </c>
      <c r="E1174" s="316" t="str">
        <f t="shared" si="67"/>
        <v/>
      </c>
      <c r="F1174" s="160" t="str">
        <f t="shared" si="65"/>
        <v>否</v>
      </c>
      <c r="G1174" s="177" t="str">
        <f t="shared" si="66"/>
        <v>款</v>
      </c>
    </row>
    <row r="1175" s="177" customFormat="1" ht="36" customHeight="1" spans="1:7">
      <c r="A1175" s="453">
        <v>21906</v>
      </c>
      <c r="B1175" s="309" t="s">
        <v>1016</v>
      </c>
      <c r="C1175" s="498">
        <v>0</v>
      </c>
      <c r="D1175" s="498">
        <v>0</v>
      </c>
      <c r="E1175" s="316" t="str">
        <f t="shared" si="67"/>
        <v/>
      </c>
      <c r="F1175" s="160" t="str">
        <f t="shared" si="65"/>
        <v>否</v>
      </c>
      <c r="G1175" s="177" t="str">
        <f t="shared" si="66"/>
        <v>款</v>
      </c>
    </row>
    <row r="1176" s="177" customFormat="1" ht="36" customHeight="1" spans="1:7">
      <c r="A1176" s="453">
        <v>21907</v>
      </c>
      <c r="B1176" s="309" t="s">
        <v>1017</v>
      </c>
      <c r="C1176" s="498">
        <v>0</v>
      </c>
      <c r="D1176" s="498">
        <v>0</v>
      </c>
      <c r="E1176" s="316" t="str">
        <f t="shared" si="67"/>
        <v/>
      </c>
      <c r="F1176" s="160" t="str">
        <f t="shared" si="65"/>
        <v>否</v>
      </c>
      <c r="G1176" s="177" t="str">
        <f t="shared" si="66"/>
        <v>款</v>
      </c>
    </row>
    <row r="1177" s="177" customFormat="1" ht="36" customHeight="1" spans="1:7">
      <c r="A1177" s="453">
        <v>21908</v>
      </c>
      <c r="B1177" s="309" t="s">
        <v>1018</v>
      </c>
      <c r="C1177" s="498">
        <v>0</v>
      </c>
      <c r="D1177" s="498">
        <v>0</v>
      </c>
      <c r="E1177" s="316" t="str">
        <f t="shared" si="67"/>
        <v/>
      </c>
      <c r="F1177" s="160" t="str">
        <f t="shared" si="65"/>
        <v>否</v>
      </c>
      <c r="G1177" s="177" t="str">
        <f t="shared" si="66"/>
        <v>款</v>
      </c>
    </row>
    <row r="1178" s="177" customFormat="1" ht="36" customHeight="1" spans="1:7">
      <c r="A1178" s="453">
        <v>21999</v>
      </c>
      <c r="B1178" s="309" t="s">
        <v>1019</v>
      </c>
      <c r="C1178" s="498">
        <v>0</v>
      </c>
      <c r="D1178" s="498">
        <v>0</v>
      </c>
      <c r="E1178" s="316" t="str">
        <f t="shared" si="67"/>
        <v/>
      </c>
      <c r="F1178" s="160" t="str">
        <f t="shared" si="65"/>
        <v>否</v>
      </c>
      <c r="G1178" s="177" t="str">
        <f t="shared" si="66"/>
        <v>款</v>
      </c>
    </row>
    <row r="1179" s="177" customFormat="1" ht="36" customHeight="1" spans="1:7">
      <c r="A1179" s="453">
        <v>220</v>
      </c>
      <c r="B1179" s="309" t="s">
        <v>80</v>
      </c>
      <c r="C1179" s="319">
        <f>SUM(C1180,C1222,C1224,C1207)</f>
        <v>1501</v>
      </c>
      <c r="D1179" s="319">
        <f>SUM(D1180,D1222,D1224,D1207)</f>
        <v>1651</v>
      </c>
      <c r="E1179" s="316">
        <f t="shared" si="67"/>
        <v>0.1</v>
      </c>
      <c r="F1179" s="160" t="str">
        <f t="shared" si="65"/>
        <v>是</v>
      </c>
      <c r="G1179" s="177" t="str">
        <f t="shared" si="66"/>
        <v>类</v>
      </c>
    </row>
    <row r="1180" s="437" customFormat="1" ht="36" customHeight="1" spans="1:7">
      <c r="A1180" s="482">
        <v>22001</v>
      </c>
      <c r="B1180" s="483" t="s">
        <v>1020</v>
      </c>
      <c r="C1180" s="484">
        <f>SUM(C1181:C1206)</f>
        <v>1420</v>
      </c>
      <c r="D1180" s="484">
        <f>SUM(D1181:D1206)</f>
        <v>1550</v>
      </c>
      <c r="E1180" s="459">
        <f t="shared" si="67"/>
        <v>0.092</v>
      </c>
      <c r="F1180" s="485" t="str">
        <f t="shared" ref="F1180:F1243" si="68">IF(LEN(A1180)=3,"是",IF(B1180&lt;&gt;"",IF(SUM(C1180:D1180)&lt;&gt;0,"是","否"),"是"))</f>
        <v>是</v>
      </c>
      <c r="G1180" s="486" t="str">
        <f t="shared" ref="G1180:G1243" si="69">IF(LEN(A1180)=3,"类",IF(LEN(A1180)=5,"款","项"))</f>
        <v>款</v>
      </c>
    </row>
    <row r="1181" s="177" customFormat="1" ht="36" customHeight="1" spans="1:7">
      <c r="A1181" s="454">
        <v>2200101</v>
      </c>
      <c r="B1181" s="313" t="s">
        <v>137</v>
      </c>
      <c r="C1181" s="455">
        <v>824</v>
      </c>
      <c r="D1181" s="455">
        <v>609</v>
      </c>
      <c r="E1181" s="316">
        <f t="shared" si="67"/>
        <v>-0.261</v>
      </c>
      <c r="F1181" s="160" t="str">
        <f t="shared" si="68"/>
        <v>是</v>
      </c>
      <c r="G1181" s="177" t="str">
        <f t="shared" si="69"/>
        <v>项</v>
      </c>
    </row>
    <row r="1182" s="177" customFormat="1" ht="36" customHeight="1" spans="1:7">
      <c r="A1182" s="454">
        <v>2200102</v>
      </c>
      <c r="B1182" s="313" t="s">
        <v>138</v>
      </c>
      <c r="C1182" s="455">
        <v>0</v>
      </c>
      <c r="D1182" s="455">
        <v>0</v>
      </c>
      <c r="E1182" s="316" t="str">
        <f t="shared" si="67"/>
        <v/>
      </c>
      <c r="F1182" s="160" t="str">
        <f t="shared" si="68"/>
        <v>否</v>
      </c>
      <c r="G1182" s="177" t="str">
        <f t="shared" si="69"/>
        <v>项</v>
      </c>
    </row>
    <row r="1183" s="177" customFormat="1" ht="36" customHeight="1" spans="1:7">
      <c r="A1183" s="454">
        <v>2200103</v>
      </c>
      <c r="B1183" s="313" t="s">
        <v>139</v>
      </c>
      <c r="C1183" s="455">
        <v>0</v>
      </c>
      <c r="D1183" s="455">
        <v>0</v>
      </c>
      <c r="E1183" s="316" t="str">
        <f t="shared" si="67"/>
        <v/>
      </c>
      <c r="F1183" s="160" t="str">
        <f t="shared" si="68"/>
        <v>否</v>
      </c>
      <c r="G1183" s="177" t="str">
        <f t="shared" si="69"/>
        <v>项</v>
      </c>
    </row>
    <row r="1184" s="177" customFormat="1" ht="36" customHeight="1" spans="1:7">
      <c r="A1184" s="454">
        <v>2200104</v>
      </c>
      <c r="B1184" s="313" t="s">
        <v>1021</v>
      </c>
      <c r="C1184" s="455">
        <v>10</v>
      </c>
      <c r="D1184" s="455">
        <v>20</v>
      </c>
      <c r="E1184" s="316">
        <f t="shared" si="67"/>
        <v>1</v>
      </c>
      <c r="F1184" s="160" t="str">
        <f t="shared" si="68"/>
        <v>是</v>
      </c>
      <c r="G1184" s="177" t="str">
        <f t="shared" si="69"/>
        <v>项</v>
      </c>
    </row>
    <row r="1185" s="177" customFormat="1" ht="36" customHeight="1" spans="1:7">
      <c r="A1185" s="454">
        <v>2200106</v>
      </c>
      <c r="B1185" s="313" t="s">
        <v>1022</v>
      </c>
      <c r="C1185" s="455">
        <v>19</v>
      </c>
      <c r="D1185" s="455">
        <v>349</v>
      </c>
      <c r="E1185" s="316">
        <f t="shared" si="67"/>
        <v>17.368</v>
      </c>
      <c r="F1185" s="160" t="str">
        <f t="shared" si="68"/>
        <v>是</v>
      </c>
      <c r="G1185" s="177" t="str">
        <f t="shared" si="69"/>
        <v>项</v>
      </c>
    </row>
    <row r="1186" s="177" customFormat="1" ht="36" customHeight="1" spans="1:7">
      <c r="A1186" s="454">
        <v>2200107</v>
      </c>
      <c r="B1186" s="313" t="s">
        <v>1023</v>
      </c>
      <c r="C1186" s="455">
        <v>0</v>
      </c>
      <c r="D1186" s="455">
        <v>0</v>
      </c>
      <c r="E1186" s="316" t="str">
        <f t="shared" si="67"/>
        <v/>
      </c>
      <c r="F1186" s="160" t="str">
        <f t="shared" si="68"/>
        <v>否</v>
      </c>
      <c r="G1186" s="177" t="str">
        <f t="shared" si="69"/>
        <v>项</v>
      </c>
    </row>
    <row r="1187" s="177" customFormat="1" ht="36" customHeight="1" spans="1:7">
      <c r="A1187" s="454">
        <v>2200108</v>
      </c>
      <c r="B1187" s="313" t="s">
        <v>1024</v>
      </c>
      <c r="C1187" s="455">
        <v>0</v>
      </c>
      <c r="D1187" s="455">
        <v>0</v>
      </c>
      <c r="E1187" s="316" t="str">
        <f t="shared" si="67"/>
        <v/>
      </c>
      <c r="F1187" s="160" t="str">
        <f t="shared" si="68"/>
        <v>否</v>
      </c>
      <c r="G1187" s="177" t="str">
        <f t="shared" si="69"/>
        <v>项</v>
      </c>
    </row>
    <row r="1188" s="177" customFormat="1" ht="36" customHeight="1" spans="1:7">
      <c r="A1188" s="454">
        <v>2200109</v>
      </c>
      <c r="B1188" s="313" t="s">
        <v>1025</v>
      </c>
      <c r="C1188" s="455">
        <v>19</v>
      </c>
      <c r="D1188" s="455">
        <v>5</v>
      </c>
      <c r="E1188" s="316">
        <f t="shared" si="67"/>
        <v>-0.737</v>
      </c>
      <c r="F1188" s="160" t="str">
        <f t="shared" si="68"/>
        <v>是</v>
      </c>
      <c r="G1188" s="177" t="str">
        <f t="shared" si="69"/>
        <v>项</v>
      </c>
    </row>
    <row r="1189" s="177" customFormat="1" ht="36" customHeight="1" spans="1:7">
      <c r="A1189" s="454">
        <v>2200112</v>
      </c>
      <c r="B1189" s="313" t="s">
        <v>1026</v>
      </c>
      <c r="C1189" s="455">
        <v>0</v>
      </c>
      <c r="D1189" s="455">
        <v>0</v>
      </c>
      <c r="E1189" s="316" t="str">
        <f t="shared" si="67"/>
        <v/>
      </c>
      <c r="F1189" s="160" t="str">
        <f t="shared" si="68"/>
        <v>否</v>
      </c>
      <c r="G1189" s="177" t="str">
        <f t="shared" si="69"/>
        <v>项</v>
      </c>
    </row>
    <row r="1190" s="177" customFormat="1" ht="36" customHeight="1" spans="1:7">
      <c r="A1190" s="454">
        <v>2200113</v>
      </c>
      <c r="B1190" s="313" t="s">
        <v>1027</v>
      </c>
      <c r="C1190" s="455">
        <v>0</v>
      </c>
      <c r="D1190" s="455">
        <v>0</v>
      </c>
      <c r="E1190" s="316" t="str">
        <f t="shared" si="67"/>
        <v/>
      </c>
      <c r="F1190" s="160" t="str">
        <f t="shared" si="68"/>
        <v>否</v>
      </c>
      <c r="G1190" s="177" t="str">
        <f t="shared" si="69"/>
        <v>项</v>
      </c>
    </row>
    <row r="1191" s="177" customFormat="1" ht="36" customHeight="1" spans="1:7">
      <c r="A1191" s="454">
        <v>2200114</v>
      </c>
      <c r="B1191" s="313" t="s">
        <v>1028</v>
      </c>
      <c r="C1191" s="455">
        <v>0</v>
      </c>
      <c r="D1191" s="455">
        <v>10</v>
      </c>
      <c r="E1191" s="316" t="str">
        <f t="shared" si="67"/>
        <v/>
      </c>
      <c r="F1191" s="160" t="str">
        <f t="shared" si="68"/>
        <v>是</v>
      </c>
      <c r="G1191" s="177" t="str">
        <f t="shared" si="69"/>
        <v>项</v>
      </c>
    </row>
    <row r="1192" s="177" customFormat="1" ht="36" customHeight="1" spans="1:7">
      <c r="A1192" s="454">
        <v>2200115</v>
      </c>
      <c r="B1192" s="313" t="s">
        <v>1029</v>
      </c>
      <c r="C1192" s="455">
        <v>0</v>
      </c>
      <c r="D1192" s="455">
        <v>0</v>
      </c>
      <c r="E1192" s="316" t="str">
        <f t="shared" si="67"/>
        <v/>
      </c>
      <c r="F1192" s="160" t="str">
        <f t="shared" si="68"/>
        <v>否</v>
      </c>
      <c r="G1192" s="177" t="str">
        <f t="shared" si="69"/>
        <v>项</v>
      </c>
    </row>
    <row r="1193" s="177" customFormat="1" ht="36" customHeight="1" spans="1:7">
      <c r="A1193" s="454">
        <v>2200116</v>
      </c>
      <c r="B1193" s="313" t="s">
        <v>1030</v>
      </c>
      <c r="C1193" s="455">
        <v>0</v>
      </c>
      <c r="D1193" s="455">
        <v>0</v>
      </c>
      <c r="E1193" s="316" t="str">
        <f t="shared" si="67"/>
        <v/>
      </c>
      <c r="F1193" s="160" t="str">
        <f t="shared" si="68"/>
        <v>否</v>
      </c>
      <c r="G1193" s="177" t="str">
        <f t="shared" si="69"/>
        <v>项</v>
      </c>
    </row>
    <row r="1194" s="177" customFormat="1" ht="36" customHeight="1" spans="1:7">
      <c r="A1194" s="454">
        <v>2200119</v>
      </c>
      <c r="B1194" s="313" t="s">
        <v>1031</v>
      </c>
      <c r="C1194" s="455">
        <v>0</v>
      </c>
      <c r="D1194" s="455">
        <v>0</v>
      </c>
      <c r="E1194" s="316" t="str">
        <f t="shared" si="67"/>
        <v/>
      </c>
      <c r="F1194" s="160" t="str">
        <f t="shared" si="68"/>
        <v>否</v>
      </c>
      <c r="G1194" s="177" t="str">
        <f t="shared" si="69"/>
        <v>项</v>
      </c>
    </row>
    <row r="1195" s="177" customFormat="1" ht="36" customHeight="1" spans="1:7">
      <c r="A1195" s="454">
        <v>2200120</v>
      </c>
      <c r="B1195" s="313" t="s">
        <v>1032</v>
      </c>
      <c r="C1195" s="455">
        <v>0</v>
      </c>
      <c r="D1195" s="455">
        <v>0</v>
      </c>
      <c r="E1195" s="316" t="str">
        <f t="shared" si="67"/>
        <v/>
      </c>
      <c r="F1195" s="160" t="str">
        <f t="shared" si="68"/>
        <v>否</v>
      </c>
      <c r="G1195" s="177" t="str">
        <f t="shared" si="69"/>
        <v>项</v>
      </c>
    </row>
    <row r="1196" s="177" customFormat="1" ht="36" customHeight="1" spans="1:7">
      <c r="A1196" s="454">
        <v>2200121</v>
      </c>
      <c r="B1196" s="313" t="s">
        <v>1033</v>
      </c>
      <c r="C1196" s="455">
        <v>0</v>
      </c>
      <c r="D1196" s="455">
        <v>0</v>
      </c>
      <c r="E1196" s="316" t="str">
        <f t="shared" si="67"/>
        <v/>
      </c>
      <c r="F1196" s="160" t="str">
        <f t="shared" si="68"/>
        <v>否</v>
      </c>
      <c r="G1196" s="177" t="str">
        <f t="shared" si="69"/>
        <v>项</v>
      </c>
    </row>
    <row r="1197" s="177" customFormat="1" ht="36" customHeight="1" spans="1:7">
      <c r="A1197" s="454">
        <v>2200122</v>
      </c>
      <c r="B1197" s="313" t="s">
        <v>1034</v>
      </c>
      <c r="C1197" s="455">
        <v>0</v>
      </c>
      <c r="D1197" s="455">
        <v>0</v>
      </c>
      <c r="E1197" s="316" t="str">
        <f t="shared" si="67"/>
        <v/>
      </c>
      <c r="F1197" s="160" t="str">
        <f t="shared" si="68"/>
        <v>否</v>
      </c>
      <c r="G1197" s="177" t="str">
        <f t="shared" si="69"/>
        <v>项</v>
      </c>
    </row>
    <row r="1198" s="177" customFormat="1" ht="36" customHeight="1" spans="1:7">
      <c r="A1198" s="454">
        <v>2200123</v>
      </c>
      <c r="B1198" s="313" t="s">
        <v>1035</v>
      </c>
      <c r="C1198" s="455">
        <v>0</v>
      </c>
      <c r="D1198" s="455">
        <v>0</v>
      </c>
      <c r="E1198" s="316" t="str">
        <f t="shared" si="67"/>
        <v/>
      </c>
      <c r="F1198" s="160" t="str">
        <f t="shared" si="68"/>
        <v>否</v>
      </c>
      <c r="G1198" s="177" t="str">
        <f t="shared" si="69"/>
        <v>项</v>
      </c>
    </row>
    <row r="1199" s="177" customFormat="1" ht="36" customHeight="1" spans="1:7">
      <c r="A1199" s="454">
        <v>2200124</v>
      </c>
      <c r="B1199" s="313" t="s">
        <v>1036</v>
      </c>
      <c r="C1199" s="455">
        <v>0</v>
      </c>
      <c r="D1199" s="455">
        <v>0</v>
      </c>
      <c r="E1199" s="316" t="str">
        <f t="shared" si="67"/>
        <v/>
      </c>
      <c r="F1199" s="160" t="str">
        <f t="shared" si="68"/>
        <v>否</v>
      </c>
      <c r="G1199" s="177" t="str">
        <f t="shared" si="69"/>
        <v>项</v>
      </c>
    </row>
    <row r="1200" s="177" customFormat="1" ht="36" customHeight="1" spans="1:7">
      <c r="A1200" s="454">
        <v>2200125</v>
      </c>
      <c r="B1200" s="313" t="s">
        <v>1037</v>
      </c>
      <c r="C1200" s="455">
        <v>0</v>
      </c>
      <c r="D1200" s="455">
        <v>0</v>
      </c>
      <c r="E1200" s="316" t="str">
        <f t="shared" si="67"/>
        <v/>
      </c>
      <c r="F1200" s="160" t="str">
        <f t="shared" si="68"/>
        <v>否</v>
      </c>
      <c r="G1200" s="177" t="str">
        <f t="shared" si="69"/>
        <v>项</v>
      </c>
    </row>
    <row r="1201" s="177" customFormat="1" ht="36" customHeight="1" spans="1:7">
      <c r="A1201" s="454">
        <v>2200126</v>
      </c>
      <c r="B1201" s="313" t="s">
        <v>1038</v>
      </c>
      <c r="C1201" s="455">
        <v>0</v>
      </c>
      <c r="D1201" s="455">
        <v>0</v>
      </c>
      <c r="E1201" s="316" t="str">
        <f t="shared" si="67"/>
        <v/>
      </c>
      <c r="F1201" s="160" t="str">
        <f t="shared" si="68"/>
        <v>否</v>
      </c>
      <c r="G1201" s="177" t="str">
        <f t="shared" si="69"/>
        <v>项</v>
      </c>
    </row>
    <row r="1202" s="177" customFormat="1" ht="36" customHeight="1" spans="1:7">
      <c r="A1202" s="454">
        <v>2200127</v>
      </c>
      <c r="B1202" s="313" t="s">
        <v>1039</v>
      </c>
      <c r="C1202" s="455">
        <v>0</v>
      </c>
      <c r="D1202" s="455">
        <v>0</v>
      </c>
      <c r="E1202" s="316" t="str">
        <f t="shared" si="67"/>
        <v/>
      </c>
      <c r="F1202" s="160" t="str">
        <f t="shared" si="68"/>
        <v>否</v>
      </c>
      <c r="G1202" s="177" t="str">
        <f t="shared" si="69"/>
        <v>项</v>
      </c>
    </row>
    <row r="1203" s="177" customFormat="1" ht="36" customHeight="1" spans="1:7">
      <c r="A1203" s="454">
        <v>2200128</v>
      </c>
      <c r="B1203" s="313" t="s">
        <v>1040</v>
      </c>
      <c r="C1203" s="455">
        <v>0</v>
      </c>
      <c r="D1203" s="455">
        <v>0</v>
      </c>
      <c r="E1203" s="316" t="str">
        <f t="shared" si="67"/>
        <v/>
      </c>
      <c r="F1203" s="160" t="str">
        <f t="shared" si="68"/>
        <v>否</v>
      </c>
      <c r="G1203" s="177" t="str">
        <f t="shared" si="69"/>
        <v>项</v>
      </c>
    </row>
    <row r="1204" s="177" customFormat="1" ht="36" customHeight="1" spans="1:7">
      <c r="A1204" s="454">
        <v>2200129</v>
      </c>
      <c r="B1204" s="313" t="s">
        <v>1041</v>
      </c>
      <c r="C1204" s="455">
        <v>0</v>
      </c>
      <c r="D1204" s="455">
        <v>0</v>
      </c>
      <c r="E1204" s="316" t="str">
        <f t="shared" si="67"/>
        <v/>
      </c>
      <c r="F1204" s="160" t="str">
        <f t="shared" si="68"/>
        <v>否</v>
      </c>
      <c r="G1204" s="177" t="str">
        <f t="shared" si="69"/>
        <v>项</v>
      </c>
    </row>
    <row r="1205" s="177" customFormat="1" ht="36" customHeight="1" spans="1:7">
      <c r="A1205" s="454">
        <v>2200150</v>
      </c>
      <c r="B1205" s="313" t="s">
        <v>146</v>
      </c>
      <c r="C1205" s="455">
        <v>548</v>
      </c>
      <c r="D1205" s="455">
        <v>557</v>
      </c>
      <c r="E1205" s="316">
        <f t="shared" si="67"/>
        <v>0.016</v>
      </c>
      <c r="F1205" s="160" t="str">
        <f t="shared" si="68"/>
        <v>是</v>
      </c>
      <c r="G1205" s="177" t="str">
        <f t="shared" si="69"/>
        <v>项</v>
      </c>
    </row>
    <row r="1206" s="177" customFormat="1" ht="36" customHeight="1" spans="1:7">
      <c r="A1206" s="454">
        <v>2200199</v>
      </c>
      <c r="B1206" s="313" t="s">
        <v>1042</v>
      </c>
      <c r="C1206" s="455">
        <v>0</v>
      </c>
      <c r="D1206" s="455">
        <v>0</v>
      </c>
      <c r="E1206" s="316" t="str">
        <f t="shared" si="67"/>
        <v/>
      </c>
      <c r="F1206" s="160" t="str">
        <f t="shared" si="68"/>
        <v>否</v>
      </c>
      <c r="G1206" s="177" t="str">
        <f t="shared" si="69"/>
        <v>项</v>
      </c>
    </row>
    <row r="1207" s="437" customFormat="1" ht="36" customHeight="1" spans="1:7">
      <c r="A1207" s="482">
        <v>22005</v>
      </c>
      <c r="B1207" s="483" t="s">
        <v>1043</v>
      </c>
      <c r="C1207" s="484">
        <f>SUM(C1208:C1221)</f>
        <v>81</v>
      </c>
      <c r="D1207" s="484">
        <f>SUM(D1208:D1221)</f>
        <v>101</v>
      </c>
      <c r="E1207" s="459">
        <f t="shared" si="67"/>
        <v>0.247</v>
      </c>
      <c r="F1207" s="485" t="str">
        <f t="shared" si="68"/>
        <v>是</v>
      </c>
      <c r="G1207" s="486" t="str">
        <f t="shared" si="69"/>
        <v>款</v>
      </c>
    </row>
    <row r="1208" s="177" customFormat="1" ht="36" customHeight="1" spans="1:7">
      <c r="A1208" s="454">
        <v>2200501</v>
      </c>
      <c r="B1208" s="313" t="s">
        <v>137</v>
      </c>
      <c r="C1208" s="455">
        <v>27</v>
      </c>
      <c r="D1208" s="455">
        <v>31</v>
      </c>
      <c r="E1208" s="316">
        <f t="shared" si="67"/>
        <v>0.148</v>
      </c>
      <c r="F1208" s="160" t="str">
        <f t="shared" si="68"/>
        <v>是</v>
      </c>
      <c r="G1208" s="177" t="str">
        <f t="shared" si="69"/>
        <v>项</v>
      </c>
    </row>
    <row r="1209" s="177" customFormat="1" ht="36" customHeight="1" spans="1:7">
      <c r="A1209" s="454">
        <v>2200502</v>
      </c>
      <c r="B1209" s="313" t="s">
        <v>138</v>
      </c>
      <c r="C1209" s="455">
        <v>0</v>
      </c>
      <c r="D1209" s="455">
        <v>0</v>
      </c>
      <c r="E1209" s="316" t="str">
        <f t="shared" si="67"/>
        <v/>
      </c>
      <c r="F1209" s="160" t="str">
        <f t="shared" si="68"/>
        <v>否</v>
      </c>
      <c r="G1209" s="177" t="str">
        <f t="shared" si="69"/>
        <v>项</v>
      </c>
    </row>
    <row r="1210" s="177" customFormat="1" ht="36" customHeight="1" spans="1:7">
      <c r="A1210" s="454">
        <v>2200503</v>
      </c>
      <c r="B1210" s="313" t="s">
        <v>139</v>
      </c>
      <c r="C1210" s="455">
        <v>0</v>
      </c>
      <c r="D1210" s="455">
        <v>0</v>
      </c>
      <c r="E1210" s="316" t="str">
        <f t="shared" si="67"/>
        <v/>
      </c>
      <c r="F1210" s="160" t="str">
        <f t="shared" si="68"/>
        <v>否</v>
      </c>
      <c r="G1210" s="177" t="str">
        <f t="shared" si="69"/>
        <v>项</v>
      </c>
    </row>
    <row r="1211" s="177" customFormat="1" ht="36" customHeight="1" spans="1:7">
      <c r="A1211" s="454">
        <v>2200504</v>
      </c>
      <c r="B1211" s="313" t="s">
        <v>1044</v>
      </c>
      <c r="C1211" s="455">
        <v>24</v>
      </c>
      <c r="D1211" s="455">
        <v>30</v>
      </c>
      <c r="E1211" s="316">
        <f t="shared" si="67"/>
        <v>0.25</v>
      </c>
      <c r="F1211" s="160" t="str">
        <f t="shared" si="68"/>
        <v>是</v>
      </c>
      <c r="G1211" s="177" t="str">
        <f t="shared" si="69"/>
        <v>项</v>
      </c>
    </row>
    <row r="1212" s="177" customFormat="1" ht="36" customHeight="1" spans="1:7">
      <c r="A1212" s="454">
        <v>2200506</v>
      </c>
      <c r="B1212" s="313" t="s">
        <v>1045</v>
      </c>
      <c r="C1212" s="455">
        <v>0</v>
      </c>
      <c r="D1212" s="455">
        <v>0</v>
      </c>
      <c r="E1212" s="316" t="str">
        <f t="shared" si="67"/>
        <v/>
      </c>
      <c r="F1212" s="160" t="str">
        <f t="shared" si="68"/>
        <v>否</v>
      </c>
      <c r="G1212" s="177" t="str">
        <f t="shared" si="69"/>
        <v>项</v>
      </c>
    </row>
    <row r="1213" s="177" customFormat="1" ht="36" customHeight="1" spans="1:7">
      <c r="A1213" s="454">
        <v>2200507</v>
      </c>
      <c r="B1213" s="313" t="s">
        <v>1046</v>
      </c>
      <c r="C1213" s="455">
        <v>0</v>
      </c>
      <c r="D1213" s="455">
        <v>0</v>
      </c>
      <c r="E1213" s="316" t="str">
        <f t="shared" si="67"/>
        <v/>
      </c>
      <c r="F1213" s="160" t="str">
        <f t="shared" si="68"/>
        <v>否</v>
      </c>
      <c r="G1213" s="177" t="str">
        <f t="shared" si="69"/>
        <v>项</v>
      </c>
    </row>
    <row r="1214" s="177" customFormat="1" ht="36" customHeight="1" spans="1:7">
      <c r="A1214" s="454">
        <v>2200508</v>
      </c>
      <c r="B1214" s="313" t="s">
        <v>1047</v>
      </c>
      <c r="C1214" s="455">
        <v>0</v>
      </c>
      <c r="D1214" s="455">
        <v>0</v>
      </c>
      <c r="E1214" s="316" t="str">
        <f t="shared" si="67"/>
        <v/>
      </c>
      <c r="F1214" s="160" t="str">
        <f t="shared" si="68"/>
        <v>否</v>
      </c>
      <c r="G1214" s="177" t="str">
        <f t="shared" si="69"/>
        <v>项</v>
      </c>
    </row>
    <row r="1215" s="177" customFormat="1" ht="36" customHeight="1" spans="1:7">
      <c r="A1215" s="454">
        <v>2200509</v>
      </c>
      <c r="B1215" s="313" t="s">
        <v>1048</v>
      </c>
      <c r="C1215" s="455">
        <v>0</v>
      </c>
      <c r="D1215" s="455">
        <v>0</v>
      </c>
      <c r="E1215" s="316" t="str">
        <f t="shared" si="67"/>
        <v/>
      </c>
      <c r="F1215" s="160" t="str">
        <f t="shared" si="68"/>
        <v>否</v>
      </c>
      <c r="G1215" s="177" t="str">
        <f t="shared" si="69"/>
        <v>项</v>
      </c>
    </row>
    <row r="1216" s="177" customFormat="1" ht="36" customHeight="1" spans="1:7">
      <c r="A1216" s="454">
        <v>2200510</v>
      </c>
      <c r="B1216" s="313" t="s">
        <v>1049</v>
      </c>
      <c r="C1216" s="455">
        <v>0</v>
      </c>
      <c r="D1216" s="455">
        <v>0</v>
      </c>
      <c r="E1216" s="316" t="str">
        <f t="shared" si="67"/>
        <v/>
      </c>
      <c r="F1216" s="160" t="str">
        <f t="shared" si="68"/>
        <v>否</v>
      </c>
      <c r="G1216" s="177" t="str">
        <f t="shared" si="69"/>
        <v>项</v>
      </c>
    </row>
    <row r="1217" s="177" customFormat="1" ht="36" customHeight="1" spans="1:7">
      <c r="A1217" s="454">
        <v>2200511</v>
      </c>
      <c r="B1217" s="313" t="s">
        <v>1050</v>
      </c>
      <c r="C1217" s="455">
        <v>0</v>
      </c>
      <c r="D1217" s="455">
        <v>0</v>
      </c>
      <c r="E1217" s="316" t="str">
        <f t="shared" si="67"/>
        <v/>
      </c>
      <c r="F1217" s="160" t="str">
        <f t="shared" si="68"/>
        <v>否</v>
      </c>
      <c r="G1217" s="177" t="str">
        <f t="shared" si="69"/>
        <v>项</v>
      </c>
    </row>
    <row r="1218" s="177" customFormat="1" ht="36" customHeight="1" spans="1:7">
      <c r="A1218" s="454">
        <v>2200512</v>
      </c>
      <c r="B1218" s="313" t="s">
        <v>1051</v>
      </c>
      <c r="C1218" s="455">
        <v>0</v>
      </c>
      <c r="D1218" s="455">
        <v>0</v>
      </c>
      <c r="E1218" s="316" t="str">
        <f t="shared" si="67"/>
        <v/>
      </c>
      <c r="F1218" s="160" t="str">
        <f t="shared" si="68"/>
        <v>否</v>
      </c>
      <c r="G1218" s="177" t="str">
        <f t="shared" si="69"/>
        <v>项</v>
      </c>
    </row>
    <row r="1219" s="177" customFormat="1" ht="36" customHeight="1" spans="1:7">
      <c r="A1219" s="454">
        <v>2200513</v>
      </c>
      <c r="B1219" s="313" t="s">
        <v>1052</v>
      </c>
      <c r="C1219" s="455">
        <v>0</v>
      </c>
      <c r="D1219" s="455">
        <v>0</v>
      </c>
      <c r="E1219" s="316" t="str">
        <f t="shared" si="67"/>
        <v/>
      </c>
      <c r="F1219" s="160" t="str">
        <f t="shared" si="68"/>
        <v>否</v>
      </c>
      <c r="G1219" s="177" t="str">
        <f t="shared" si="69"/>
        <v>项</v>
      </c>
    </row>
    <row r="1220" s="177" customFormat="1" ht="36" customHeight="1" spans="1:7">
      <c r="A1220" s="454">
        <v>2200514</v>
      </c>
      <c r="B1220" s="313" t="s">
        <v>1053</v>
      </c>
      <c r="C1220" s="455">
        <v>0</v>
      </c>
      <c r="D1220" s="455">
        <v>0</v>
      </c>
      <c r="E1220" s="316" t="str">
        <f t="shared" si="67"/>
        <v/>
      </c>
      <c r="F1220" s="160" t="str">
        <f t="shared" si="68"/>
        <v>否</v>
      </c>
      <c r="G1220" s="177" t="str">
        <f t="shared" si="69"/>
        <v>项</v>
      </c>
    </row>
    <row r="1221" s="177" customFormat="1" ht="36" customHeight="1" spans="1:7">
      <c r="A1221" s="454">
        <v>2200599</v>
      </c>
      <c r="B1221" s="313" t="s">
        <v>1054</v>
      </c>
      <c r="C1221" s="455">
        <v>30</v>
      </c>
      <c r="D1221" s="455">
        <v>40</v>
      </c>
      <c r="E1221" s="316">
        <f t="shared" si="67"/>
        <v>0.333</v>
      </c>
      <c r="F1221" s="160" t="str">
        <f t="shared" si="68"/>
        <v>是</v>
      </c>
      <c r="G1221" s="177" t="str">
        <f t="shared" si="69"/>
        <v>项</v>
      </c>
    </row>
    <row r="1222" s="177" customFormat="1" ht="36" customHeight="1" spans="1:7">
      <c r="A1222" s="453">
        <v>22099</v>
      </c>
      <c r="B1222" s="309" t="s">
        <v>1055</v>
      </c>
      <c r="C1222" s="319">
        <f>SUM(C1223)</f>
        <v>0</v>
      </c>
      <c r="D1222" s="319">
        <f>SUM(D1223)</f>
        <v>0</v>
      </c>
      <c r="E1222" s="316" t="str">
        <f t="shared" si="67"/>
        <v/>
      </c>
      <c r="F1222" s="160" t="str">
        <f t="shared" si="68"/>
        <v>否</v>
      </c>
      <c r="G1222" s="177" t="str">
        <f t="shared" si="69"/>
        <v>款</v>
      </c>
    </row>
    <row r="1223" s="177" customFormat="1" ht="36" customHeight="1" spans="1:7">
      <c r="A1223" s="313">
        <v>2209999</v>
      </c>
      <c r="B1223" s="313" t="s">
        <v>1056</v>
      </c>
      <c r="C1223" s="455">
        <v>0</v>
      </c>
      <c r="D1223" s="455">
        <v>0</v>
      </c>
      <c r="E1223" s="316" t="str">
        <f t="shared" si="67"/>
        <v/>
      </c>
      <c r="F1223" s="160" t="str">
        <f t="shared" si="68"/>
        <v>否</v>
      </c>
      <c r="G1223" s="177" t="str">
        <f t="shared" si="69"/>
        <v>项</v>
      </c>
    </row>
    <row r="1224" s="177" customFormat="1" ht="36" customHeight="1" spans="1:7">
      <c r="A1224" s="309" t="s">
        <v>1057</v>
      </c>
      <c r="B1224" s="471" t="s">
        <v>281</v>
      </c>
      <c r="C1224" s="472"/>
      <c r="D1224" s="472"/>
      <c r="E1224" s="316" t="str">
        <f t="shared" si="67"/>
        <v/>
      </c>
      <c r="F1224" s="160" t="str">
        <f t="shared" si="68"/>
        <v>否</v>
      </c>
      <c r="G1224" s="177" t="str">
        <f t="shared" si="69"/>
        <v>项</v>
      </c>
    </row>
    <row r="1225" s="177" customFormat="1" ht="36" customHeight="1" spans="1:7">
      <c r="A1225" s="453">
        <v>221</v>
      </c>
      <c r="B1225" s="309" t="s">
        <v>82</v>
      </c>
      <c r="C1225" s="319">
        <f>SUM(C1226,C1238,C1242,C1246)</f>
        <v>16079</v>
      </c>
      <c r="D1225" s="319">
        <f>SUM(D1226,D1238,D1242,D1246)</f>
        <v>34494</v>
      </c>
      <c r="E1225" s="316">
        <f t="shared" si="67"/>
        <v>1.145</v>
      </c>
      <c r="F1225" s="160" t="str">
        <f t="shared" si="68"/>
        <v>是</v>
      </c>
      <c r="G1225" s="177" t="str">
        <f t="shared" si="69"/>
        <v>类</v>
      </c>
    </row>
    <row r="1226" s="177" customFormat="1" ht="36" customHeight="1" spans="1:7">
      <c r="A1226" s="453">
        <v>22101</v>
      </c>
      <c r="B1226" s="309" t="s">
        <v>1058</v>
      </c>
      <c r="C1226" s="319">
        <f>SUM(C1227:C1237)</f>
        <v>8285</v>
      </c>
      <c r="D1226" s="319">
        <f>SUM(D1227:D1237)</f>
        <v>26842</v>
      </c>
      <c r="E1226" s="316">
        <f t="shared" si="67"/>
        <v>2.24</v>
      </c>
      <c r="F1226" s="160" t="str">
        <f t="shared" si="68"/>
        <v>是</v>
      </c>
      <c r="G1226" s="177" t="str">
        <f t="shared" si="69"/>
        <v>款</v>
      </c>
    </row>
    <row r="1227" s="177" customFormat="1" ht="36" customHeight="1" spans="1:7">
      <c r="A1227" s="454">
        <v>2210101</v>
      </c>
      <c r="B1227" s="313" t="s">
        <v>1059</v>
      </c>
      <c r="C1227" s="455">
        <v>0</v>
      </c>
      <c r="D1227" s="455">
        <v>0</v>
      </c>
      <c r="E1227" s="316" t="str">
        <f t="shared" si="67"/>
        <v/>
      </c>
      <c r="F1227" s="160" t="str">
        <f t="shared" si="68"/>
        <v>否</v>
      </c>
      <c r="G1227" s="177" t="str">
        <f t="shared" si="69"/>
        <v>项</v>
      </c>
    </row>
    <row r="1228" s="177" customFormat="1" ht="36" customHeight="1" spans="1:7">
      <c r="A1228" s="454">
        <v>2210102</v>
      </c>
      <c r="B1228" s="313" t="s">
        <v>1060</v>
      </c>
      <c r="C1228" s="455">
        <v>0</v>
      </c>
      <c r="D1228" s="455">
        <v>0</v>
      </c>
      <c r="E1228" s="316" t="str">
        <f t="shared" si="67"/>
        <v/>
      </c>
      <c r="F1228" s="160" t="str">
        <f t="shared" si="68"/>
        <v>否</v>
      </c>
      <c r="G1228" s="177" t="str">
        <f t="shared" si="69"/>
        <v>项</v>
      </c>
    </row>
    <row r="1229" s="177" customFormat="1" ht="36" customHeight="1" spans="1:7">
      <c r="A1229" s="454">
        <v>2210103</v>
      </c>
      <c r="B1229" s="313" t="s">
        <v>1061</v>
      </c>
      <c r="C1229" s="455">
        <v>3386</v>
      </c>
      <c r="D1229" s="455">
        <v>22139</v>
      </c>
      <c r="E1229" s="316">
        <f t="shared" si="67"/>
        <v>5.538</v>
      </c>
      <c r="F1229" s="160" t="str">
        <f t="shared" si="68"/>
        <v>是</v>
      </c>
      <c r="G1229" s="177" t="str">
        <f t="shared" si="69"/>
        <v>项</v>
      </c>
    </row>
    <row r="1230" s="177" customFormat="1" ht="36" customHeight="1" spans="1:7">
      <c r="A1230" s="454">
        <v>2210104</v>
      </c>
      <c r="B1230" s="313" t="s">
        <v>1062</v>
      </c>
      <c r="C1230" s="455">
        <v>0</v>
      </c>
      <c r="D1230" s="455">
        <v>0</v>
      </c>
      <c r="E1230" s="316" t="str">
        <f t="shared" ref="E1230:E1293" si="70">IF(C1230&gt;0,D1230/C1230-1,IF(C1230&lt;0,-(D1230/C1230-1),""))</f>
        <v/>
      </c>
      <c r="F1230" s="160" t="str">
        <f t="shared" si="68"/>
        <v>否</v>
      </c>
      <c r="G1230" s="177" t="str">
        <f t="shared" si="69"/>
        <v>项</v>
      </c>
    </row>
    <row r="1231" s="177" customFormat="1" ht="36" customHeight="1" spans="1:7">
      <c r="A1231" s="454">
        <v>2210105</v>
      </c>
      <c r="B1231" s="313" t="s">
        <v>1063</v>
      </c>
      <c r="C1231" s="455">
        <v>1899</v>
      </c>
      <c r="D1231" s="455">
        <v>0</v>
      </c>
      <c r="E1231" s="316">
        <f t="shared" si="70"/>
        <v>-1</v>
      </c>
      <c r="F1231" s="160" t="str">
        <f t="shared" si="68"/>
        <v>是</v>
      </c>
      <c r="G1231" s="177" t="str">
        <f t="shared" si="69"/>
        <v>项</v>
      </c>
    </row>
    <row r="1232" s="177" customFormat="1" ht="36" customHeight="1" spans="1:7">
      <c r="A1232" s="454">
        <v>2210106</v>
      </c>
      <c r="B1232" s="313" t="s">
        <v>1064</v>
      </c>
      <c r="C1232" s="455">
        <v>0</v>
      </c>
      <c r="D1232" s="455">
        <v>0</v>
      </c>
      <c r="E1232" s="316" t="str">
        <f t="shared" si="70"/>
        <v/>
      </c>
      <c r="F1232" s="160" t="str">
        <f t="shared" si="68"/>
        <v>否</v>
      </c>
      <c r="G1232" s="177" t="str">
        <f t="shared" si="69"/>
        <v>项</v>
      </c>
    </row>
    <row r="1233" s="177" customFormat="1" ht="36" customHeight="1" spans="1:7">
      <c r="A1233" s="454">
        <v>2210107</v>
      </c>
      <c r="B1233" s="313" t="s">
        <v>1065</v>
      </c>
      <c r="C1233" s="455">
        <v>300</v>
      </c>
      <c r="D1233" s="455">
        <v>0</v>
      </c>
      <c r="E1233" s="316">
        <f t="shared" si="70"/>
        <v>-1</v>
      </c>
      <c r="F1233" s="160" t="str">
        <f t="shared" si="68"/>
        <v>是</v>
      </c>
      <c r="G1233" s="177" t="str">
        <f t="shared" si="69"/>
        <v>项</v>
      </c>
    </row>
    <row r="1234" s="177" customFormat="1" ht="36" customHeight="1" spans="1:7">
      <c r="A1234" s="454">
        <v>2210108</v>
      </c>
      <c r="B1234" s="313" t="s">
        <v>1066</v>
      </c>
      <c r="C1234" s="455">
        <v>1700</v>
      </c>
      <c r="D1234" s="455">
        <v>4403</v>
      </c>
      <c r="E1234" s="316">
        <f t="shared" si="70"/>
        <v>1.59</v>
      </c>
      <c r="F1234" s="160" t="str">
        <f t="shared" si="68"/>
        <v>是</v>
      </c>
      <c r="G1234" s="177" t="str">
        <f t="shared" si="69"/>
        <v>项</v>
      </c>
    </row>
    <row r="1235" s="177" customFormat="1" ht="36" customHeight="1" spans="1:7">
      <c r="A1235" s="454">
        <v>2210109</v>
      </c>
      <c r="B1235" s="313" t="s">
        <v>1067</v>
      </c>
      <c r="C1235" s="455">
        <v>0</v>
      </c>
      <c r="D1235" s="455">
        <v>0</v>
      </c>
      <c r="E1235" s="316" t="str">
        <f t="shared" si="70"/>
        <v/>
      </c>
      <c r="F1235" s="160" t="str">
        <f t="shared" si="68"/>
        <v>否</v>
      </c>
      <c r="G1235" s="177" t="str">
        <f t="shared" si="69"/>
        <v>项</v>
      </c>
    </row>
    <row r="1236" s="438" customFormat="1" ht="36" customHeight="1" spans="1:6">
      <c r="A1236" s="492">
        <v>2210111</v>
      </c>
      <c r="B1236" s="489" t="s">
        <v>1068</v>
      </c>
      <c r="C1236" s="487">
        <v>1000</v>
      </c>
      <c r="D1236" s="467">
        <v>0</v>
      </c>
      <c r="E1236" s="316">
        <f t="shared" si="70"/>
        <v>-1</v>
      </c>
      <c r="F1236" s="465"/>
    </row>
    <row r="1237" s="177" customFormat="1" ht="36" customHeight="1" spans="1:7">
      <c r="A1237" s="454">
        <v>2210199</v>
      </c>
      <c r="B1237" s="313" t="s">
        <v>1069</v>
      </c>
      <c r="C1237" s="455">
        <v>0</v>
      </c>
      <c r="D1237" s="455">
        <v>300</v>
      </c>
      <c r="E1237" s="316" t="str">
        <f t="shared" si="70"/>
        <v/>
      </c>
      <c r="F1237" s="160" t="str">
        <f t="shared" ref="F1237:F1244" si="71">IF(LEN(A1237)=3,"是",IF(B1237&lt;&gt;"",IF(SUM(C1237:D1237)&lt;&gt;0,"是","否"),"是"))</f>
        <v>是</v>
      </c>
      <c r="G1237" s="177" t="str">
        <f t="shared" ref="G1237:G1244" si="72">IF(LEN(A1237)=3,"类",IF(LEN(A1237)=5,"款","项"))</f>
        <v>项</v>
      </c>
    </row>
    <row r="1238" s="177" customFormat="1" ht="36" customHeight="1" spans="1:7">
      <c r="A1238" s="453">
        <v>22102</v>
      </c>
      <c r="B1238" s="309" t="s">
        <v>1070</v>
      </c>
      <c r="C1238" s="319">
        <f>SUM(C1239:C1241)</f>
        <v>7794</v>
      </c>
      <c r="D1238" s="319">
        <f>SUM(D1239:D1241)</f>
        <v>7652</v>
      </c>
      <c r="E1238" s="316">
        <f t="shared" si="70"/>
        <v>-0.018</v>
      </c>
      <c r="F1238" s="160" t="str">
        <f t="shared" si="71"/>
        <v>是</v>
      </c>
      <c r="G1238" s="177" t="str">
        <f t="shared" si="72"/>
        <v>款</v>
      </c>
    </row>
    <row r="1239" s="177" customFormat="1" ht="36" customHeight="1" spans="1:7">
      <c r="A1239" s="454">
        <v>2210201</v>
      </c>
      <c r="B1239" s="313" t="s">
        <v>1071</v>
      </c>
      <c r="C1239" s="455">
        <v>7794</v>
      </c>
      <c r="D1239" s="455">
        <v>7652</v>
      </c>
      <c r="E1239" s="316">
        <f t="shared" si="70"/>
        <v>-0.018</v>
      </c>
      <c r="F1239" s="160" t="str">
        <f t="shared" si="71"/>
        <v>是</v>
      </c>
      <c r="G1239" s="177" t="str">
        <f t="shared" si="72"/>
        <v>项</v>
      </c>
    </row>
    <row r="1240" s="177" customFormat="1" ht="36" customHeight="1" spans="1:7">
      <c r="A1240" s="454">
        <v>2210202</v>
      </c>
      <c r="B1240" s="313" t="s">
        <v>1072</v>
      </c>
      <c r="C1240" s="455">
        <v>0</v>
      </c>
      <c r="D1240" s="455">
        <v>0</v>
      </c>
      <c r="E1240" s="316" t="str">
        <f t="shared" si="70"/>
        <v/>
      </c>
      <c r="F1240" s="160" t="str">
        <f t="shared" si="71"/>
        <v>否</v>
      </c>
      <c r="G1240" s="177" t="str">
        <f t="shared" si="72"/>
        <v>项</v>
      </c>
    </row>
    <row r="1241" s="177" customFormat="1" ht="36" customHeight="1" spans="1:7">
      <c r="A1241" s="454">
        <v>2210203</v>
      </c>
      <c r="B1241" s="313" t="s">
        <v>1073</v>
      </c>
      <c r="C1241" s="455">
        <v>0</v>
      </c>
      <c r="D1241" s="455">
        <v>0</v>
      </c>
      <c r="E1241" s="316" t="str">
        <f t="shared" si="70"/>
        <v/>
      </c>
      <c r="F1241" s="160" t="str">
        <f t="shared" si="71"/>
        <v>否</v>
      </c>
      <c r="G1241" s="177" t="str">
        <f t="shared" si="72"/>
        <v>项</v>
      </c>
    </row>
    <row r="1242" s="177" customFormat="1" ht="36" customHeight="1" spans="1:7">
      <c r="A1242" s="453">
        <v>22103</v>
      </c>
      <c r="B1242" s="309" t="s">
        <v>1074</v>
      </c>
      <c r="C1242" s="319">
        <f>SUM(C1243:C1245)</f>
        <v>0</v>
      </c>
      <c r="D1242" s="319">
        <f>SUM(D1243:D1245)</f>
        <v>0</v>
      </c>
      <c r="E1242" s="316" t="str">
        <f t="shared" si="70"/>
        <v/>
      </c>
      <c r="F1242" s="160" t="str">
        <f t="shared" si="71"/>
        <v>否</v>
      </c>
      <c r="G1242" s="177" t="str">
        <f t="shared" si="72"/>
        <v>款</v>
      </c>
    </row>
    <row r="1243" s="177" customFormat="1" ht="36" customHeight="1" spans="1:7">
      <c r="A1243" s="454">
        <v>2210301</v>
      </c>
      <c r="B1243" s="313" t="s">
        <v>1075</v>
      </c>
      <c r="C1243" s="455">
        <v>0</v>
      </c>
      <c r="D1243" s="455">
        <v>0</v>
      </c>
      <c r="E1243" s="316" t="str">
        <f t="shared" si="70"/>
        <v/>
      </c>
      <c r="F1243" s="160" t="str">
        <f t="shared" si="71"/>
        <v>否</v>
      </c>
      <c r="G1243" s="177" t="str">
        <f t="shared" si="72"/>
        <v>项</v>
      </c>
    </row>
    <row r="1244" s="177" customFormat="1" ht="36" customHeight="1" spans="1:7">
      <c r="A1244" s="454">
        <v>2210302</v>
      </c>
      <c r="B1244" s="313" t="s">
        <v>1076</v>
      </c>
      <c r="C1244" s="455">
        <v>0</v>
      </c>
      <c r="D1244" s="455">
        <v>0</v>
      </c>
      <c r="E1244" s="316" t="str">
        <f t="shared" si="70"/>
        <v/>
      </c>
      <c r="F1244" s="160" t="str">
        <f t="shared" si="71"/>
        <v>否</v>
      </c>
      <c r="G1244" s="177" t="str">
        <f t="shared" si="72"/>
        <v>项</v>
      </c>
    </row>
    <row r="1245" s="177" customFormat="1" ht="36" customHeight="1" spans="1:7">
      <c r="A1245" s="454">
        <v>2210399</v>
      </c>
      <c r="B1245" s="313" t="s">
        <v>1077</v>
      </c>
      <c r="C1245" s="455">
        <v>0</v>
      </c>
      <c r="D1245" s="455">
        <v>0</v>
      </c>
      <c r="E1245" s="316" t="str">
        <f t="shared" si="70"/>
        <v/>
      </c>
      <c r="F1245" s="160" t="str">
        <f t="shared" ref="F1245:F1308" si="73">IF(LEN(A1245)=3,"是",IF(B1245&lt;&gt;"",IF(SUM(C1245:D1245)&lt;&gt;0,"是","否"),"是"))</f>
        <v>否</v>
      </c>
      <c r="G1245" s="177" t="str">
        <f t="shared" ref="G1245:G1308" si="74">IF(LEN(A1245)=3,"类",IF(LEN(A1245)=5,"款","项"))</f>
        <v>项</v>
      </c>
    </row>
    <row r="1246" s="177" customFormat="1" ht="36" customHeight="1" spans="1:7">
      <c r="A1246" s="470" t="s">
        <v>1078</v>
      </c>
      <c r="B1246" s="471" t="s">
        <v>281</v>
      </c>
      <c r="C1246" s="472"/>
      <c r="D1246" s="472"/>
      <c r="E1246" s="316" t="str">
        <f t="shared" si="70"/>
        <v/>
      </c>
      <c r="F1246" s="160" t="str">
        <f t="shared" si="73"/>
        <v>否</v>
      </c>
      <c r="G1246" s="177" t="str">
        <f t="shared" si="74"/>
        <v>项</v>
      </c>
    </row>
    <row r="1247" s="177" customFormat="1" ht="36" customHeight="1" spans="1:7">
      <c r="A1247" s="453">
        <v>222</v>
      </c>
      <c r="B1247" s="309" t="s">
        <v>84</v>
      </c>
      <c r="C1247" s="319">
        <f>SUM(C1248,C1266,C1286,C1292,C1305)</f>
        <v>4811</v>
      </c>
      <c r="D1247" s="319">
        <f>SUM(D1248,D1266,D1286,D1292,D1305)</f>
        <v>331</v>
      </c>
      <c r="E1247" s="316">
        <f t="shared" si="70"/>
        <v>-0.931</v>
      </c>
      <c r="F1247" s="160" t="str">
        <f t="shared" si="73"/>
        <v>是</v>
      </c>
      <c r="G1247" s="177" t="str">
        <f t="shared" si="74"/>
        <v>类</v>
      </c>
    </row>
    <row r="1248" s="177" customFormat="1" ht="36" customHeight="1" spans="1:7">
      <c r="A1248" s="453">
        <v>22201</v>
      </c>
      <c r="B1248" s="309" t="s">
        <v>1079</v>
      </c>
      <c r="C1248" s="319">
        <f>SUM(C1249:C1265)</f>
        <v>260</v>
      </c>
      <c r="D1248" s="319">
        <f>SUM(D1249:D1265)</f>
        <v>330</v>
      </c>
      <c r="E1248" s="316">
        <f t="shared" si="70"/>
        <v>0.269</v>
      </c>
      <c r="F1248" s="160" t="str">
        <f t="shared" si="73"/>
        <v>是</v>
      </c>
      <c r="G1248" s="177" t="str">
        <f t="shared" si="74"/>
        <v>款</v>
      </c>
    </row>
    <row r="1249" s="177" customFormat="1" ht="36" customHeight="1" spans="1:7">
      <c r="A1249" s="454">
        <v>2220101</v>
      </c>
      <c r="B1249" s="313" t="s">
        <v>137</v>
      </c>
      <c r="C1249" s="455">
        <v>0</v>
      </c>
      <c r="D1249" s="455">
        <v>0</v>
      </c>
      <c r="E1249" s="316" t="str">
        <f t="shared" si="70"/>
        <v/>
      </c>
      <c r="F1249" s="160" t="str">
        <f t="shared" si="73"/>
        <v>否</v>
      </c>
      <c r="G1249" s="177" t="str">
        <f t="shared" si="74"/>
        <v>项</v>
      </c>
    </row>
    <row r="1250" s="177" customFormat="1" ht="36" customHeight="1" spans="1:7">
      <c r="A1250" s="454">
        <v>2220102</v>
      </c>
      <c r="B1250" s="313" t="s">
        <v>138</v>
      </c>
      <c r="C1250" s="455">
        <v>0</v>
      </c>
      <c r="D1250" s="455">
        <v>0</v>
      </c>
      <c r="E1250" s="316" t="str">
        <f t="shared" si="70"/>
        <v/>
      </c>
      <c r="F1250" s="160" t="str">
        <f t="shared" si="73"/>
        <v>否</v>
      </c>
      <c r="G1250" s="177" t="str">
        <f t="shared" si="74"/>
        <v>项</v>
      </c>
    </row>
    <row r="1251" s="177" customFormat="1" ht="36" customHeight="1" spans="1:7">
      <c r="A1251" s="454">
        <v>2220103</v>
      </c>
      <c r="B1251" s="313" t="s">
        <v>139</v>
      </c>
      <c r="C1251" s="455">
        <v>0</v>
      </c>
      <c r="D1251" s="455">
        <v>0</v>
      </c>
      <c r="E1251" s="316" t="str">
        <f t="shared" si="70"/>
        <v/>
      </c>
      <c r="F1251" s="160" t="str">
        <f t="shared" si="73"/>
        <v>否</v>
      </c>
      <c r="G1251" s="177" t="str">
        <f t="shared" si="74"/>
        <v>项</v>
      </c>
    </row>
    <row r="1252" s="177" customFormat="1" ht="36" customHeight="1" spans="1:7">
      <c r="A1252" s="454">
        <v>2220104</v>
      </c>
      <c r="B1252" s="313" t="s">
        <v>1080</v>
      </c>
      <c r="C1252" s="455">
        <v>0</v>
      </c>
      <c r="D1252" s="455">
        <v>0</v>
      </c>
      <c r="E1252" s="316" t="str">
        <f t="shared" si="70"/>
        <v/>
      </c>
      <c r="F1252" s="160" t="str">
        <f t="shared" si="73"/>
        <v>否</v>
      </c>
      <c r="G1252" s="177" t="str">
        <f t="shared" si="74"/>
        <v>项</v>
      </c>
    </row>
    <row r="1253" s="177" customFormat="1" ht="36" customHeight="1" spans="1:7">
      <c r="A1253" s="454">
        <v>2220105</v>
      </c>
      <c r="B1253" s="313" t="s">
        <v>1081</v>
      </c>
      <c r="C1253" s="455">
        <v>0</v>
      </c>
      <c r="D1253" s="455">
        <v>0</v>
      </c>
      <c r="E1253" s="316" t="str">
        <f t="shared" si="70"/>
        <v/>
      </c>
      <c r="F1253" s="160" t="str">
        <f t="shared" si="73"/>
        <v>否</v>
      </c>
      <c r="G1253" s="177" t="str">
        <f t="shared" si="74"/>
        <v>项</v>
      </c>
    </row>
    <row r="1254" s="177" customFormat="1" ht="36" customHeight="1" spans="1:7">
      <c r="A1254" s="454">
        <v>2220106</v>
      </c>
      <c r="B1254" s="313" t="s">
        <v>1082</v>
      </c>
      <c r="C1254" s="455">
        <v>0</v>
      </c>
      <c r="D1254" s="455">
        <v>0</v>
      </c>
      <c r="E1254" s="316" t="str">
        <f t="shared" si="70"/>
        <v/>
      </c>
      <c r="F1254" s="160" t="str">
        <f t="shared" si="73"/>
        <v>否</v>
      </c>
      <c r="G1254" s="177" t="str">
        <f t="shared" si="74"/>
        <v>项</v>
      </c>
    </row>
    <row r="1255" s="177" customFormat="1" ht="36" customHeight="1" spans="1:7">
      <c r="A1255" s="454">
        <v>2220107</v>
      </c>
      <c r="B1255" s="313" t="s">
        <v>1083</v>
      </c>
      <c r="C1255" s="455">
        <v>0</v>
      </c>
      <c r="D1255" s="455">
        <v>0</v>
      </c>
      <c r="E1255" s="316" t="str">
        <f t="shared" si="70"/>
        <v/>
      </c>
      <c r="F1255" s="160" t="str">
        <f t="shared" si="73"/>
        <v>否</v>
      </c>
      <c r="G1255" s="177" t="str">
        <f t="shared" si="74"/>
        <v>项</v>
      </c>
    </row>
    <row r="1256" s="177" customFormat="1" ht="36" customHeight="1" spans="1:7">
      <c r="A1256" s="454">
        <v>2220112</v>
      </c>
      <c r="B1256" s="313" t="s">
        <v>1084</v>
      </c>
      <c r="C1256" s="455">
        <v>0</v>
      </c>
      <c r="D1256" s="455">
        <v>0</v>
      </c>
      <c r="E1256" s="316" t="str">
        <f t="shared" si="70"/>
        <v/>
      </c>
      <c r="F1256" s="160" t="str">
        <f t="shared" si="73"/>
        <v>否</v>
      </c>
      <c r="G1256" s="177" t="str">
        <f t="shared" si="74"/>
        <v>项</v>
      </c>
    </row>
    <row r="1257" s="177" customFormat="1" ht="36" customHeight="1" spans="1:7">
      <c r="A1257" s="454">
        <v>2220113</v>
      </c>
      <c r="B1257" s="313" t="s">
        <v>1085</v>
      </c>
      <c r="C1257" s="455">
        <v>0</v>
      </c>
      <c r="D1257" s="455">
        <v>0</v>
      </c>
      <c r="E1257" s="316" t="str">
        <f t="shared" si="70"/>
        <v/>
      </c>
      <c r="F1257" s="160" t="str">
        <f t="shared" si="73"/>
        <v>否</v>
      </c>
      <c r="G1257" s="177" t="str">
        <f t="shared" si="74"/>
        <v>项</v>
      </c>
    </row>
    <row r="1258" s="177" customFormat="1" ht="36" customHeight="1" spans="1:7">
      <c r="A1258" s="454">
        <v>2220114</v>
      </c>
      <c r="B1258" s="313" t="s">
        <v>1086</v>
      </c>
      <c r="C1258" s="455">
        <v>0</v>
      </c>
      <c r="D1258" s="455">
        <v>0</v>
      </c>
      <c r="E1258" s="316" t="str">
        <f t="shared" si="70"/>
        <v/>
      </c>
      <c r="F1258" s="160" t="str">
        <f t="shared" si="73"/>
        <v>否</v>
      </c>
      <c r="G1258" s="177" t="str">
        <f t="shared" si="74"/>
        <v>项</v>
      </c>
    </row>
    <row r="1259" s="177" customFormat="1" ht="36" customHeight="1" spans="1:7">
      <c r="A1259" s="454">
        <v>2220115</v>
      </c>
      <c r="B1259" s="313" t="s">
        <v>1087</v>
      </c>
      <c r="C1259" s="455">
        <v>260</v>
      </c>
      <c r="D1259" s="455">
        <v>330</v>
      </c>
      <c r="E1259" s="316">
        <f t="shared" si="70"/>
        <v>0.269</v>
      </c>
      <c r="F1259" s="160" t="str">
        <f t="shared" si="73"/>
        <v>是</v>
      </c>
      <c r="G1259" s="177" t="str">
        <f t="shared" si="74"/>
        <v>项</v>
      </c>
    </row>
    <row r="1260" s="177" customFormat="1" ht="36" customHeight="1" spans="1:7">
      <c r="A1260" s="454">
        <v>2220118</v>
      </c>
      <c r="B1260" s="313" t="s">
        <v>1088</v>
      </c>
      <c r="C1260" s="455">
        <v>0</v>
      </c>
      <c r="D1260" s="455">
        <v>0</v>
      </c>
      <c r="E1260" s="316" t="str">
        <f t="shared" si="70"/>
        <v/>
      </c>
      <c r="F1260" s="160" t="str">
        <f t="shared" si="73"/>
        <v>否</v>
      </c>
      <c r="G1260" s="177" t="str">
        <f t="shared" si="74"/>
        <v>项</v>
      </c>
    </row>
    <row r="1261" s="177" customFormat="1" ht="36" customHeight="1" spans="1:7">
      <c r="A1261" s="461">
        <v>2220119</v>
      </c>
      <c r="B1261" s="494" t="s">
        <v>1089</v>
      </c>
      <c r="C1261" s="455">
        <v>0</v>
      </c>
      <c r="D1261" s="455">
        <v>0</v>
      </c>
      <c r="E1261" s="316" t="str">
        <f t="shared" si="70"/>
        <v/>
      </c>
      <c r="F1261" s="160" t="str">
        <f t="shared" si="73"/>
        <v>否</v>
      </c>
      <c r="G1261" s="177" t="str">
        <f t="shared" si="74"/>
        <v>项</v>
      </c>
    </row>
    <row r="1262" s="177" customFormat="1" ht="36" customHeight="1" spans="1:7">
      <c r="A1262" s="461">
        <v>2220120</v>
      </c>
      <c r="B1262" s="494" t="s">
        <v>1090</v>
      </c>
      <c r="C1262" s="455">
        <v>0</v>
      </c>
      <c r="D1262" s="455">
        <v>0</v>
      </c>
      <c r="E1262" s="316" t="str">
        <f t="shared" si="70"/>
        <v/>
      </c>
      <c r="F1262" s="160" t="str">
        <f t="shared" si="73"/>
        <v>否</v>
      </c>
      <c r="G1262" s="177" t="str">
        <f t="shared" si="74"/>
        <v>项</v>
      </c>
    </row>
    <row r="1263" s="177" customFormat="1" ht="36" customHeight="1" spans="1:7">
      <c r="A1263" s="461">
        <v>2220121</v>
      </c>
      <c r="B1263" s="494" t="s">
        <v>1091</v>
      </c>
      <c r="C1263" s="455">
        <v>0</v>
      </c>
      <c r="D1263" s="455">
        <v>0</v>
      </c>
      <c r="E1263" s="316" t="str">
        <f t="shared" si="70"/>
        <v/>
      </c>
      <c r="F1263" s="160" t="str">
        <f t="shared" si="73"/>
        <v>否</v>
      </c>
      <c r="G1263" s="177" t="str">
        <f t="shared" si="74"/>
        <v>项</v>
      </c>
    </row>
    <row r="1264" s="177" customFormat="1" ht="36" customHeight="1" spans="1:7">
      <c r="A1264" s="454">
        <v>2220150</v>
      </c>
      <c r="B1264" s="313" t="s">
        <v>146</v>
      </c>
      <c r="C1264" s="455">
        <v>0</v>
      </c>
      <c r="D1264" s="455">
        <v>0</v>
      </c>
      <c r="E1264" s="316" t="str">
        <f t="shared" si="70"/>
        <v/>
      </c>
      <c r="F1264" s="160" t="str">
        <f t="shared" si="73"/>
        <v>否</v>
      </c>
      <c r="G1264" s="177" t="str">
        <f t="shared" si="74"/>
        <v>项</v>
      </c>
    </row>
    <row r="1265" s="177" customFormat="1" ht="36" customHeight="1" spans="1:7">
      <c r="A1265" s="454">
        <v>2220199</v>
      </c>
      <c r="B1265" s="313" t="s">
        <v>1092</v>
      </c>
      <c r="C1265" s="455">
        <v>0</v>
      </c>
      <c r="D1265" s="455">
        <v>0</v>
      </c>
      <c r="E1265" s="316" t="str">
        <f t="shared" si="70"/>
        <v/>
      </c>
      <c r="F1265" s="160" t="str">
        <f t="shared" si="73"/>
        <v>否</v>
      </c>
      <c r="G1265" s="177" t="str">
        <f t="shared" si="74"/>
        <v>项</v>
      </c>
    </row>
    <row r="1266" s="177" customFormat="1" ht="36" customHeight="1" spans="1:7">
      <c r="A1266" s="453">
        <v>22202</v>
      </c>
      <c r="B1266" s="309" t="s">
        <v>1093</v>
      </c>
      <c r="C1266" s="319">
        <f>SUM(C1267:C1285)</f>
        <v>0</v>
      </c>
      <c r="D1266" s="319">
        <f>SUM(D1267:D1285)</f>
        <v>0</v>
      </c>
      <c r="E1266" s="316" t="str">
        <f t="shared" si="70"/>
        <v/>
      </c>
      <c r="F1266" s="160" t="str">
        <f t="shared" si="73"/>
        <v>否</v>
      </c>
      <c r="G1266" s="177" t="str">
        <f t="shared" si="74"/>
        <v>款</v>
      </c>
    </row>
    <row r="1267" s="177" customFormat="1" ht="36" customHeight="1" spans="1:7">
      <c r="A1267" s="454">
        <v>2220201</v>
      </c>
      <c r="B1267" s="313" t="s">
        <v>137</v>
      </c>
      <c r="C1267" s="455"/>
      <c r="D1267" s="455"/>
      <c r="E1267" s="316" t="str">
        <f t="shared" si="70"/>
        <v/>
      </c>
      <c r="F1267" s="160" t="str">
        <f t="shared" si="73"/>
        <v>否</v>
      </c>
      <c r="G1267" s="177" t="str">
        <f t="shared" si="74"/>
        <v>项</v>
      </c>
    </row>
    <row r="1268" s="177" customFormat="1" ht="36" customHeight="1" spans="1:7">
      <c r="A1268" s="454">
        <v>2220202</v>
      </c>
      <c r="B1268" s="313" t="s">
        <v>138</v>
      </c>
      <c r="C1268" s="455"/>
      <c r="D1268" s="455"/>
      <c r="E1268" s="316" t="str">
        <f t="shared" si="70"/>
        <v/>
      </c>
      <c r="F1268" s="160" t="str">
        <f t="shared" si="73"/>
        <v>否</v>
      </c>
      <c r="G1268" s="177" t="str">
        <f t="shared" si="74"/>
        <v>项</v>
      </c>
    </row>
    <row r="1269" s="177" customFormat="1" ht="36" customHeight="1" spans="1:7">
      <c r="A1269" s="454">
        <v>2220203</v>
      </c>
      <c r="B1269" s="313" t="s">
        <v>139</v>
      </c>
      <c r="C1269" s="455"/>
      <c r="D1269" s="455"/>
      <c r="E1269" s="316" t="str">
        <f t="shared" si="70"/>
        <v/>
      </c>
      <c r="F1269" s="160" t="str">
        <f t="shared" si="73"/>
        <v>否</v>
      </c>
      <c r="G1269" s="177" t="str">
        <f t="shared" si="74"/>
        <v>项</v>
      </c>
    </row>
    <row r="1270" s="177" customFormat="1" ht="36" customHeight="1" spans="1:7">
      <c r="A1270" s="454">
        <v>2220204</v>
      </c>
      <c r="B1270" s="313" t="s">
        <v>1094</v>
      </c>
      <c r="C1270" s="455"/>
      <c r="D1270" s="455"/>
      <c r="E1270" s="316" t="str">
        <f t="shared" si="70"/>
        <v/>
      </c>
      <c r="F1270" s="160" t="str">
        <f t="shared" si="73"/>
        <v>否</v>
      </c>
      <c r="G1270" s="177" t="str">
        <f t="shared" si="74"/>
        <v>项</v>
      </c>
    </row>
    <row r="1271" s="177" customFormat="1" ht="36" customHeight="1" spans="1:7">
      <c r="A1271" s="454">
        <v>2220205</v>
      </c>
      <c r="B1271" s="313" t="s">
        <v>1095</v>
      </c>
      <c r="C1271" s="455"/>
      <c r="D1271" s="455"/>
      <c r="E1271" s="316" t="str">
        <f t="shared" si="70"/>
        <v/>
      </c>
      <c r="F1271" s="160" t="str">
        <f t="shared" si="73"/>
        <v>否</v>
      </c>
      <c r="G1271" s="177" t="str">
        <f t="shared" si="74"/>
        <v>项</v>
      </c>
    </row>
    <row r="1272" s="177" customFormat="1" ht="36" customHeight="1" spans="1:7">
      <c r="A1272" s="454">
        <v>2220206</v>
      </c>
      <c r="B1272" s="313" t="s">
        <v>1096</v>
      </c>
      <c r="C1272" s="455"/>
      <c r="D1272" s="455"/>
      <c r="E1272" s="316" t="str">
        <f t="shared" si="70"/>
        <v/>
      </c>
      <c r="F1272" s="160" t="str">
        <f t="shared" si="73"/>
        <v>否</v>
      </c>
      <c r="G1272" s="177" t="str">
        <f t="shared" si="74"/>
        <v>项</v>
      </c>
    </row>
    <row r="1273" s="177" customFormat="1" ht="36" customHeight="1" spans="1:7">
      <c r="A1273" s="454">
        <v>2220207</v>
      </c>
      <c r="B1273" s="313" t="s">
        <v>1097</v>
      </c>
      <c r="C1273" s="455"/>
      <c r="D1273" s="455"/>
      <c r="E1273" s="316" t="str">
        <f t="shared" si="70"/>
        <v/>
      </c>
      <c r="F1273" s="160" t="str">
        <f t="shared" si="73"/>
        <v>否</v>
      </c>
      <c r="G1273" s="177" t="str">
        <f t="shared" si="74"/>
        <v>项</v>
      </c>
    </row>
    <row r="1274" s="177" customFormat="1" ht="36" customHeight="1" spans="1:7">
      <c r="A1274" s="454">
        <v>2220209</v>
      </c>
      <c r="B1274" s="313" t="s">
        <v>1098</v>
      </c>
      <c r="C1274" s="455"/>
      <c r="D1274" s="455"/>
      <c r="E1274" s="316" t="str">
        <f t="shared" si="70"/>
        <v/>
      </c>
      <c r="F1274" s="160" t="str">
        <f t="shared" si="73"/>
        <v>否</v>
      </c>
      <c r="G1274" s="177" t="str">
        <f t="shared" si="74"/>
        <v>项</v>
      </c>
    </row>
    <row r="1275" s="177" customFormat="1" ht="36" customHeight="1" spans="1:7">
      <c r="A1275" s="454">
        <v>2220210</v>
      </c>
      <c r="B1275" s="313" t="s">
        <v>1099</v>
      </c>
      <c r="C1275" s="455"/>
      <c r="D1275" s="455"/>
      <c r="E1275" s="316" t="str">
        <f t="shared" si="70"/>
        <v/>
      </c>
      <c r="F1275" s="160" t="str">
        <f t="shared" si="73"/>
        <v>否</v>
      </c>
      <c r="G1275" s="177" t="str">
        <f t="shared" si="74"/>
        <v>项</v>
      </c>
    </row>
    <row r="1276" s="177" customFormat="1" ht="36" customHeight="1" spans="1:7">
      <c r="A1276" s="454">
        <v>2220211</v>
      </c>
      <c r="B1276" s="313" t="s">
        <v>1100</v>
      </c>
      <c r="C1276" s="455"/>
      <c r="D1276" s="455"/>
      <c r="E1276" s="316" t="str">
        <f t="shared" si="70"/>
        <v/>
      </c>
      <c r="F1276" s="160" t="str">
        <f t="shared" si="73"/>
        <v>否</v>
      </c>
      <c r="G1276" s="177" t="str">
        <f t="shared" si="74"/>
        <v>项</v>
      </c>
    </row>
    <row r="1277" s="177" customFormat="1" ht="36" customHeight="1" spans="1:7">
      <c r="A1277" s="454">
        <v>2220212</v>
      </c>
      <c r="B1277" s="313" t="s">
        <v>1101</v>
      </c>
      <c r="C1277" s="455"/>
      <c r="D1277" s="455"/>
      <c r="E1277" s="316" t="str">
        <f t="shared" si="70"/>
        <v/>
      </c>
      <c r="F1277" s="160" t="str">
        <f t="shared" si="73"/>
        <v>否</v>
      </c>
      <c r="G1277" s="177" t="str">
        <f t="shared" si="74"/>
        <v>项</v>
      </c>
    </row>
    <row r="1278" s="177" customFormat="1" ht="36" customHeight="1" spans="1:7">
      <c r="A1278" s="454">
        <v>2220250</v>
      </c>
      <c r="B1278" s="313" t="s">
        <v>146</v>
      </c>
      <c r="C1278" s="455"/>
      <c r="D1278" s="455"/>
      <c r="E1278" s="316" t="str">
        <f t="shared" si="70"/>
        <v/>
      </c>
      <c r="F1278" s="160" t="str">
        <f t="shared" si="73"/>
        <v>否</v>
      </c>
      <c r="G1278" s="177" t="str">
        <f t="shared" si="74"/>
        <v>项</v>
      </c>
    </row>
    <row r="1279" s="177" customFormat="1" ht="36" customHeight="1" spans="1:7">
      <c r="A1279" s="454">
        <v>2220299</v>
      </c>
      <c r="B1279" s="313" t="s">
        <v>1102</v>
      </c>
      <c r="C1279" s="455"/>
      <c r="D1279" s="455"/>
      <c r="E1279" s="316" t="str">
        <f t="shared" si="70"/>
        <v/>
      </c>
      <c r="F1279" s="160" t="str">
        <f t="shared" si="73"/>
        <v>否</v>
      </c>
      <c r="G1279" s="177" t="str">
        <f t="shared" si="74"/>
        <v>项</v>
      </c>
    </row>
    <row r="1280" s="177" customFormat="1" ht="36" customHeight="1" spans="1:7">
      <c r="A1280" s="453">
        <v>22203</v>
      </c>
      <c r="B1280" s="309" t="s">
        <v>1103</v>
      </c>
      <c r="C1280" s="498">
        <v>0</v>
      </c>
      <c r="D1280" s="498">
        <v>0</v>
      </c>
      <c r="E1280" s="316" t="str">
        <f t="shared" si="70"/>
        <v/>
      </c>
      <c r="F1280" s="160" t="str">
        <f t="shared" si="73"/>
        <v>否</v>
      </c>
      <c r="G1280" s="177" t="str">
        <f t="shared" si="74"/>
        <v>款</v>
      </c>
    </row>
    <row r="1281" s="177" customFormat="1" ht="36" customHeight="1" spans="1:7">
      <c r="A1281" s="454">
        <v>2220301</v>
      </c>
      <c r="B1281" s="313" t="s">
        <v>1104</v>
      </c>
      <c r="C1281" s="455">
        <v>0</v>
      </c>
      <c r="D1281" s="455">
        <v>0</v>
      </c>
      <c r="E1281" s="316" t="str">
        <f t="shared" si="70"/>
        <v/>
      </c>
      <c r="F1281" s="160" t="str">
        <f t="shared" si="73"/>
        <v>否</v>
      </c>
      <c r="G1281" s="177" t="str">
        <f t="shared" si="74"/>
        <v>项</v>
      </c>
    </row>
    <row r="1282" s="177" customFormat="1" ht="36" customHeight="1" spans="1:7">
      <c r="A1282" s="454">
        <v>2220303</v>
      </c>
      <c r="B1282" s="313" t="s">
        <v>1105</v>
      </c>
      <c r="C1282" s="455">
        <v>0</v>
      </c>
      <c r="D1282" s="455">
        <v>0</v>
      </c>
      <c r="E1282" s="316" t="str">
        <f t="shared" si="70"/>
        <v/>
      </c>
      <c r="F1282" s="160" t="str">
        <f t="shared" si="73"/>
        <v>否</v>
      </c>
      <c r="G1282" s="177" t="str">
        <f t="shared" si="74"/>
        <v>项</v>
      </c>
    </row>
    <row r="1283" s="177" customFormat="1" ht="36" customHeight="1" spans="1:7">
      <c r="A1283" s="454">
        <v>2220304</v>
      </c>
      <c r="B1283" s="313" t="s">
        <v>1106</v>
      </c>
      <c r="C1283" s="455">
        <v>0</v>
      </c>
      <c r="D1283" s="455">
        <v>0</v>
      </c>
      <c r="E1283" s="316" t="str">
        <f t="shared" si="70"/>
        <v/>
      </c>
      <c r="F1283" s="160" t="str">
        <f t="shared" si="73"/>
        <v>否</v>
      </c>
      <c r="G1283" s="177" t="str">
        <f t="shared" si="74"/>
        <v>项</v>
      </c>
    </row>
    <row r="1284" s="177" customFormat="1" ht="36" customHeight="1" spans="1:7">
      <c r="A1284" s="461">
        <v>2220305</v>
      </c>
      <c r="B1284" s="494" t="s">
        <v>1107</v>
      </c>
      <c r="C1284" s="455">
        <v>0</v>
      </c>
      <c r="D1284" s="455">
        <v>0</v>
      </c>
      <c r="E1284" s="316" t="str">
        <f t="shared" si="70"/>
        <v/>
      </c>
      <c r="F1284" s="160" t="str">
        <f t="shared" si="73"/>
        <v>否</v>
      </c>
      <c r="G1284" s="177" t="str">
        <f t="shared" si="74"/>
        <v>项</v>
      </c>
    </row>
    <row r="1285" s="177" customFormat="1" ht="36" customHeight="1" spans="1:7">
      <c r="A1285" s="454">
        <v>2220399</v>
      </c>
      <c r="B1285" s="313" t="s">
        <v>1108</v>
      </c>
      <c r="C1285" s="455">
        <v>0</v>
      </c>
      <c r="D1285" s="455">
        <v>0</v>
      </c>
      <c r="E1285" s="316" t="str">
        <f t="shared" si="70"/>
        <v/>
      </c>
      <c r="F1285" s="160" t="str">
        <f t="shared" si="73"/>
        <v>否</v>
      </c>
      <c r="G1285" s="177" t="str">
        <f t="shared" si="74"/>
        <v>项</v>
      </c>
    </row>
    <row r="1286" s="177" customFormat="1" ht="36" customHeight="1" spans="1:7">
      <c r="A1286" s="453">
        <v>22204</v>
      </c>
      <c r="B1286" s="309" t="s">
        <v>1109</v>
      </c>
      <c r="C1286" s="319">
        <f>SUM(C1287:C1291)</f>
        <v>4551</v>
      </c>
      <c r="D1286" s="319">
        <f>SUM(D1287:D1291)</f>
        <v>1</v>
      </c>
      <c r="E1286" s="316">
        <f t="shared" si="70"/>
        <v>-1</v>
      </c>
      <c r="F1286" s="160" t="str">
        <f t="shared" si="73"/>
        <v>是</v>
      </c>
      <c r="G1286" s="177" t="str">
        <f t="shared" si="74"/>
        <v>款</v>
      </c>
    </row>
    <row r="1287" s="177" customFormat="1" ht="36" customHeight="1" spans="1:7">
      <c r="A1287" s="454">
        <v>2220401</v>
      </c>
      <c r="B1287" s="313" t="s">
        <v>1110</v>
      </c>
      <c r="C1287" s="455">
        <v>0</v>
      </c>
      <c r="D1287" s="455">
        <v>0</v>
      </c>
      <c r="E1287" s="316" t="str">
        <f t="shared" si="70"/>
        <v/>
      </c>
      <c r="F1287" s="160" t="str">
        <f t="shared" si="73"/>
        <v>否</v>
      </c>
      <c r="G1287" s="177" t="str">
        <f t="shared" si="74"/>
        <v>项</v>
      </c>
    </row>
    <row r="1288" s="177" customFormat="1" ht="36" customHeight="1" spans="1:7">
      <c r="A1288" s="454">
        <v>2220402</v>
      </c>
      <c r="B1288" s="313" t="s">
        <v>1111</v>
      </c>
      <c r="C1288" s="455">
        <v>0</v>
      </c>
      <c r="D1288" s="455">
        <v>0</v>
      </c>
      <c r="E1288" s="316" t="str">
        <f t="shared" si="70"/>
        <v/>
      </c>
      <c r="F1288" s="160" t="str">
        <f t="shared" si="73"/>
        <v>否</v>
      </c>
      <c r="G1288" s="177" t="str">
        <f t="shared" si="74"/>
        <v>项</v>
      </c>
    </row>
    <row r="1289" s="177" customFormat="1" ht="36" customHeight="1" spans="1:7">
      <c r="A1289" s="454">
        <v>2220403</v>
      </c>
      <c r="B1289" s="313" t="s">
        <v>1112</v>
      </c>
      <c r="C1289" s="455">
        <v>1250</v>
      </c>
      <c r="D1289" s="455">
        <v>0</v>
      </c>
      <c r="E1289" s="316">
        <f t="shared" si="70"/>
        <v>-1</v>
      </c>
      <c r="F1289" s="160" t="str">
        <f t="shared" si="73"/>
        <v>是</v>
      </c>
      <c r="G1289" s="177" t="str">
        <f t="shared" si="74"/>
        <v>项</v>
      </c>
    </row>
    <row r="1290" s="177" customFormat="1" ht="36" customHeight="1" spans="1:7">
      <c r="A1290" s="454">
        <v>2220404</v>
      </c>
      <c r="B1290" s="313" t="s">
        <v>1113</v>
      </c>
      <c r="C1290" s="455">
        <v>0</v>
      </c>
      <c r="D1290" s="455">
        <v>0</v>
      </c>
      <c r="E1290" s="316" t="str">
        <f t="shared" si="70"/>
        <v/>
      </c>
      <c r="F1290" s="160" t="str">
        <f t="shared" si="73"/>
        <v>否</v>
      </c>
      <c r="G1290" s="177" t="str">
        <f t="shared" si="74"/>
        <v>项</v>
      </c>
    </row>
    <row r="1291" s="177" customFormat="1" ht="36" customHeight="1" spans="1:7">
      <c r="A1291" s="454">
        <v>2220499</v>
      </c>
      <c r="B1291" s="313" t="s">
        <v>1114</v>
      </c>
      <c r="C1291" s="455">
        <v>3301</v>
      </c>
      <c r="D1291" s="455">
        <v>1</v>
      </c>
      <c r="E1291" s="316">
        <f t="shared" si="70"/>
        <v>-1</v>
      </c>
      <c r="F1291" s="160" t="str">
        <f t="shared" si="73"/>
        <v>是</v>
      </c>
      <c r="G1291" s="177" t="str">
        <f t="shared" si="74"/>
        <v>项</v>
      </c>
    </row>
    <row r="1292" s="177" customFormat="1" ht="36" customHeight="1" spans="1:7">
      <c r="A1292" s="453">
        <v>22205</v>
      </c>
      <c r="B1292" s="309" t="s">
        <v>1115</v>
      </c>
      <c r="C1292" s="319">
        <f>SUM(C1293:C1304)</f>
        <v>0</v>
      </c>
      <c r="D1292" s="319">
        <f>SUM(D1293:D1304)</f>
        <v>0</v>
      </c>
      <c r="E1292" s="316" t="str">
        <f t="shared" si="70"/>
        <v/>
      </c>
      <c r="F1292" s="160" t="str">
        <f t="shared" si="73"/>
        <v>否</v>
      </c>
      <c r="G1292" s="177" t="str">
        <f t="shared" si="74"/>
        <v>款</v>
      </c>
    </row>
    <row r="1293" s="177" customFormat="1" ht="36" customHeight="1" spans="1:7">
      <c r="A1293" s="454">
        <v>2220501</v>
      </c>
      <c r="B1293" s="313" t="s">
        <v>1116</v>
      </c>
      <c r="C1293" s="455">
        <v>0</v>
      </c>
      <c r="D1293" s="455">
        <v>0</v>
      </c>
      <c r="E1293" s="316" t="str">
        <f t="shared" si="70"/>
        <v/>
      </c>
      <c r="F1293" s="160" t="str">
        <f t="shared" si="73"/>
        <v>否</v>
      </c>
      <c r="G1293" s="177" t="str">
        <f t="shared" si="74"/>
        <v>项</v>
      </c>
    </row>
    <row r="1294" s="177" customFormat="1" ht="36" customHeight="1" spans="1:7">
      <c r="A1294" s="454">
        <v>2220502</v>
      </c>
      <c r="B1294" s="313" t="s">
        <v>1117</v>
      </c>
      <c r="C1294" s="455">
        <v>0</v>
      </c>
      <c r="D1294" s="455">
        <v>0</v>
      </c>
      <c r="E1294" s="316" t="str">
        <f t="shared" ref="E1294:E1357" si="75">IF(C1294&gt;0,D1294/C1294-1,IF(C1294&lt;0,-(D1294/C1294-1),""))</f>
        <v/>
      </c>
      <c r="F1294" s="160" t="str">
        <f t="shared" si="73"/>
        <v>否</v>
      </c>
      <c r="G1294" s="177" t="str">
        <f t="shared" si="74"/>
        <v>项</v>
      </c>
    </row>
    <row r="1295" s="177" customFormat="1" ht="36" customHeight="1" spans="1:7">
      <c r="A1295" s="454">
        <v>2220503</v>
      </c>
      <c r="B1295" s="313" t="s">
        <v>1118</v>
      </c>
      <c r="C1295" s="455">
        <v>0</v>
      </c>
      <c r="D1295" s="455">
        <v>0</v>
      </c>
      <c r="E1295" s="316" t="str">
        <f t="shared" si="75"/>
        <v/>
      </c>
      <c r="F1295" s="160" t="str">
        <f t="shared" si="73"/>
        <v>否</v>
      </c>
      <c r="G1295" s="177" t="str">
        <f t="shared" si="74"/>
        <v>项</v>
      </c>
    </row>
    <row r="1296" s="177" customFormat="1" ht="36" customHeight="1" spans="1:7">
      <c r="A1296" s="454">
        <v>2220504</v>
      </c>
      <c r="B1296" s="313" t="s">
        <v>1119</v>
      </c>
      <c r="C1296" s="455">
        <v>0</v>
      </c>
      <c r="D1296" s="455">
        <v>0</v>
      </c>
      <c r="E1296" s="316" t="str">
        <f t="shared" si="75"/>
        <v/>
      </c>
      <c r="F1296" s="160" t="str">
        <f t="shared" si="73"/>
        <v>否</v>
      </c>
      <c r="G1296" s="177" t="str">
        <f t="shared" si="74"/>
        <v>项</v>
      </c>
    </row>
    <row r="1297" s="177" customFormat="1" ht="36" customHeight="1" spans="1:7">
      <c r="A1297" s="454">
        <v>2220505</v>
      </c>
      <c r="B1297" s="313" t="s">
        <v>1120</v>
      </c>
      <c r="C1297" s="455">
        <v>0</v>
      </c>
      <c r="D1297" s="455">
        <v>0</v>
      </c>
      <c r="E1297" s="316" t="str">
        <f t="shared" si="75"/>
        <v/>
      </c>
      <c r="F1297" s="160" t="str">
        <f t="shared" si="73"/>
        <v>否</v>
      </c>
      <c r="G1297" s="177" t="str">
        <f t="shared" si="74"/>
        <v>项</v>
      </c>
    </row>
    <row r="1298" s="177" customFormat="1" ht="36" customHeight="1" spans="1:7">
      <c r="A1298" s="454">
        <v>2220506</v>
      </c>
      <c r="B1298" s="313" t="s">
        <v>1121</v>
      </c>
      <c r="C1298" s="455">
        <v>0</v>
      </c>
      <c r="D1298" s="455">
        <v>0</v>
      </c>
      <c r="E1298" s="316" t="str">
        <f t="shared" si="75"/>
        <v/>
      </c>
      <c r="F1298" s="160" t="str">
        <f t="shared" si="73"/>
        <v>否</v>
      </c>
      <c r="G1298" s="177" t="str">
        <f t="shared" si="74"/>
        <v>项</v>
      </c>
    </row>
    <row r="1299" s="177" customFormat="1" ht="36" customHeight="1" spans="1:7">
      <c r="A1299" s="454">
        <v>2220507</v>
      </c>
      <c r="B1299" s="313" t="s">
        <v>1122</v>
      </c>
      <c r="C1299" s="455">
        <v>0</v>
      </c>
      <c r="D1299" s="455">
        <v>0</v>
      </c>
      <c r="E1299" s="316" t="str">
        <f t="shared" si="75"/>
        <v/>
      </c>
      <c r="F1299" s="160" t="str">
        <f t="shared" si="73"/>
        <v>否</v>
      </c>
      <c r="G1299" s="177" t="str">
        <f t="shared" si="74"/>
        <v>项</v>
      </c>
    </row>
    <row r="1300" s="177" customFormat="1" ht="36" customHeight="1" spans="1:7">
      <c r="A1300" s="454">
        <v>2220508</v>
      </c>
      <c r="B1300" s="313" t="s">
        <v>1123</v>
      </c>
      <c r="C1300" s="455">
        <v>0</v>
      </c>
      <c r="D1300" s="455">
        <v>0</v>
      </c>
      <c r="E1300" s="316" t="str">
        <f t="shared" si="75"/>
        <v/>
      </c>
      <c r="F1300" s="160" t="str">
        <f t="shared" si="73"/>
        <v>否</v>
      </c>
      <c r="G1300" s="177" t="str">
        <f t="shared" si="74"/>
        <v>项</v>
      </c>
    </row>
    <row r="1301" s="177" customFormat="1" ht="36" customHeight="1" spans="1:7">
      <c r="A1301" s="454">
        <v>2220509</v>
      </c>
      <c r="B1301" s="313" t="s">
        <v>1124</v>
      </c>
      <c r="C1301" s="455">
        <v>0</v>
      </c>
      <c r="D1301" s="455">
        <v>0</v>
      </c>
      <c r="E1301" s="316" t="str">
        <f t="shared" si="75"/>
        <v/>
      </c>
      <c r="F1301" s="160" t="str">
        <f t="shared" si="73"/>
        <v>否</v>
      </c>
      <c r="G1301" s="177" t="str">
        <f t="shared" si="74"/>
        <v>项</v>
      </c>
    </row>
    <row r="1302" s="177" customFormat="1" ht="36" customHeight="1" spans="1:7">
      <c r="A1302" s="454">
        <v>2220510</v>
      </c>
      <c r="B1302" s="313" t="s">
        <v>1125</v>
      </c>
      <c r="C1302" s="455">
        <v>0</v>
      </c>
      <c r="D1302" s="455">
        <v>0</v>
      </c>
      <c r="E1302" s="316" t="str">
        <f t="shared" si="75"/>
        <v/>
      </c>
      <c r="F1302" s="160" t="str">
        <f t="shared" si="73"/>
        <v>否</v>
      </c>
      <c r="G1302" s="177" t="str">
        <f t="shared" si="74"/>
        <v>项</v>
      </c>
    </row>
    <row r="1303" s="177" customFormat="1" ht="36" customHeight="1" spans="1:7">
      <c r="A1303" s="313">
        <v>2220511</v>
      </c>
      <c r="B1303" s="313" t="s">
        <v>1126</v>
      </c>
      <c r="C1303" s="455">
        <v>0</v>
      </c>
      <c r="D1303" s="455">
        <v>0</v>
      </c>
      <c r="E1303" s="316" t="str">
        <f t="shared" si="75"/>
        <v/>
      </c>
      <c r="F1303" s="160" t="str">
        <f t="shared" si="73"/>
        <v>否</v>
      </c>
      <c r="G1303" s="177" t="str">
        <f t="shared" si="74"/>
        <v>项</v>
      </c>
    </row>
    <row r="1304" s="177" customFormat="1" ht="36" customHeight="1" spans="1:7">
      <c r="A1304" s="454">
        <v>2220599</v>
      </c>
      <c r="B1304" s="313" t="s">
        <v>1127</v>
      </c>
      <c r="C1304" s="455">
        <v>0</v>
      </c>
      <c r="D1304" s="455">
        <v>0</v>
      </c>
      <c r="E1304" s="316" t="str">
        <f t="shared" si="75"/>
        <v/>
      </c>
      <c r="F1304" s="160" t="str">
        <f t="shared" si="73"/>
        <v>否</v>
      </c>
      <c r="G1304" s="177" t="str">
        <f t="shared" si="74"/>
        <v>项</v>
      </c>
    </row>
    <row r="1305" s="177" customFormat="1" ht="36" customHeight="1" spans="1:7">
      <c r="A1305" s="480" t="s">
        <v>1128</v>
      </c>
      <c r="B1305" s="471" t="s">
        <v>281</v>
      </c>
      <c r="C1305" s="495"/>
      <c r="D1305" s="495"/>
      <c r="E1305" s="316" t="str">
        <f t="shared" si="75"/>
        <v/>
      </c>
      <c r="F1305" s="160" t="str">
        <f t="shared" si="73"/>
        <v>否</v>
      </c>
      <c r="G1305" s="177" t="str">
        <f t="shared" si="74"/>
        <v>项</v>
      </c>
    </row>
    <row r="1306" s="177" customFormat="1" ht="36" customHeight="1" spans="1:7">
      <c r="A1306" s="453">
        <v>224</v>
      </c>
      <c r="B1306" s="309" t="s">
        <v>86</v>
      </c>
      <c r="C1306" s="319">
        <f>SUM(C1307,C1319,C1325,C1331,C1339,C1352,C1356,C1362,C1364)</f>
        <v>4177</v>
      </c>
      <c r="D1306" s="319">
        <f>SUM(D1307,D1319,D1325,D1331,D1339,D1352,D1356,D1362,D1364)</f>
        <v>2855</v>
      </c>
      <c r="E1306" s="316">
        <f t="shared" si="75"/>
        <v>-0.316</v>
      </c>
      <c r="F1306" s="160" t="str">
        <f t="shared" si="73"/>
        <v>是</v>
      </c>
      <c r="G1306" s="177" t="str">
        <f t="shared" si="74"/>
        <v>类</v>
      </c>
    </row>
    <row r="1307" s="177" customFormat="1" ht="36" customHeight="1" spans="1:7">
      <c r="A1307" s="453">
        <v>22401</v>
      </c>
      <c r="B1307" s="309" t="s">
        <v>1129</v>
      </c>
      <c r="C1307" s="319">
        <f>SUM(C1308:C1318)</f>
        <v>436</v>
      </c>
      <c r="D1307" s="319">
        <f>SUM(D1308:D1318)</f>
        <v>409</v>
      </c>
      <c r="E1307" s="316">
        <f t="shared" si="75"/>
        <v>-0.062</v>
      </c>
      <c r="F1307" s="160" t="str">
        <f t="shared" si="73"/>
        <v>是</v>
      </c>
      <c r="G1307" s="177" t="str">
        <f t="shared" si="74"/>
        <v>款</v>
      </c>
    </row>
    <row r="1308" s="177" customFormat="1" ht="36" customHeight="1" spans="1:7">
      <c r="A1308" s="454">
        <v>2240101</v>
      </c>
      <c r="B1308" s="313" t="s">
        <v>137</v>
      </c>
      <c r="C1308" s="455">
        <v>398</v>
      </c>
      <c r="D1308" s="455">
        <v>375</v>
      </c>
      <c r="E1308" s="316">
        <f t="shared" si="75"/>
        <v>-0.058</v>
      </c>
      <c r="F1308" s="160" t="str">
        <f t="shared" si="73"/>
        <v>是</v>
      </c>
      <c r="G1308" s="177" t="str">
        <f t="shared" si="74"/>
        <v>项</v>
      </c>
    </row>
    <row r="1309" s="177" customFormat="1" ht="36" customHeight="1" spans="1:7">
      <c r="A1309" s="454">
        <v>2240102</v>
      </c>
      <c r="B1309" s="313" t="s">
        <v>138</v>
      </c>
      <c r="C1309" s="455">
        <v>5</v>
      </c>
      <c r="D1309" s="455">
        <v>2</v>
      </c>
      <c r="E1309" s="316">
        <f t="shared" si="75"/>
        <v>-0.6</v>
      </c>
      <c r="F1309" s="160" t="str">
        <f t="shared" ref="F1309:F1372" si="76">IF(LEN(A1309)=3,"是",IF(B1309&lt;&gt;"",IF(SUM(C1309:D1309)&lt;&gt;0,"是","否"),"是"))</f>
        <v>是</v>
      </c>
      <c r="G1309" s="177" t="str">
        <f t="shared" ref="G1309:G1372" si="77">IF(LEN(A1309)=3,"类",IF(LEN(A1309)=5,"款","项"))</f>
        <v>项</v>
      </c>
    </row>
    <row r="1310" s="177" customFormat="1" ht="36" customHeight="1" spans="1:7">
      <c r="A1310" s="454">
        <v>2240103</v>
      </c>
      <c r="B1310" s="313" t="s">
        <v>139</v>
      </c>
      <c r="C1310" s="455">
        <v>0</v>
      </c>
      <c r="D1310" s="455">
        <v>0</v>
      </c>
      <c r="E1310" s="316" t="str">
        <f t="shared" si="75"/>
        <v/>
      </c>
      <c r="F1310" s="160" t="str">
        <f t="shared" si="76"/>
        <v>否</v>
      </c>
      <c r="G1310" s="177" t="str">
        <f t="shared" si="77"/>
        <v>项</v>
      </c>
    </row>
    <row r="1311" s="177" customFormat="1" ht="36" customHeight="1" spans="1:7">
      <c r="A1311" s="454">
        <v>2240104</v>
      </c>
      <c r="B1311" s="313" t="s">
        <v>1130</v>
      </c>
      <c r="C1311" s="455">
        <v>0</v>
      </c>
      <c r="D1311" s="455">
        <v>0</v>
      </c>
      <c r="E1311" s="316" t="str">
        <f t="shared" si="75"/>
        <v/>
      </c>
      <c r="F1311" s="160" t="str">
        <f t="shared" si="76"/>
        <v>否</v>
      </c>
      <c r="G1311" s="177" t="str">
        <f t="shared" si="77"/>
        <v>项</v>
      </c>
    </row>
    <row r="1312" s="177" customFormat="1" ht="36" customHeight="1" spans="1:7">
      <c r="A1312" s="454">
        <v>2240105</v>
      </c>
      <c r="B1312" s="313" t="s">
        <v>1131</v>
      </c>
      <c r="C1312" s="455">
        <v>0</v>
      </c>
      <c r="D1312" s="455">
        <v>0</v>
      </c>
      <c r="E1312" s="316" t="str">
        <f t="shared" si="75"/>
        <v/>
      </c>
      <c r="F1312" s="160" t="str">
        <f t="shared" si="76"/>
        <v>否</v>
      </c>
      <c r="G1312" s="177" t="str">
        <f t="shared" si="77"/>
        <v>项</v>
      </c>
    </row>
    <row r="1313" s="177" customFormat="1" ht="36" customHeight="1" spans="1:7">
      <c r="A1313" s="454">
        <v>2240106</v>
      </c>
      <c r="B1313" s="313" t="s">
        <v>1132</v>
      </c>
      <c r="C1313" s="455">
        <v>5</v>
      </c>
      <c r="D1313" s="455">
        <v>10</v>
      </c>
      <c r="E1313" s="316">
        <f t="shared" si="75"/>
        <v>1</v>
      </c>
      <c r="F1313" s="160" t="str">
        <f t="shared" si="76"/>
        <v>是</v>
      </c>
      <c r="G1313" s="177" t="str">
        <f t="shared" si="77"/>
        <v>项</v>
      </c>
    </row>
    <row r="1314" s="177" customFormat="1" ht="36" customHeight="1" spans="1:7">
      <c r="A1314" s="454">
        <v>2240107</v>
      </c>
      <c r="B1314" s="313" t="s">
        <v>1133</v>
      </c>
      <c r="C1314" s="455"/>
      <c r="D1314" s="455"/>
      <c r="E1314" s="316" t="str">
        <f t="shared" si="75"/>
        <v/>
      </c>
      <c r="F1314" s="160" t="str">
        <f t="shared" si="76"/>
        <v>否</v>
      </c>
      <c r="G1314" s="177" t="str">
        <f t="shared" si="77"/>
        <v>项</v>
      </c>
    </row>
    <row r="1315" s="177" customFormat="1" ht="36" customHeight="1" spans="1:7">
      <c r="A1315" s="454">
        <v>2240108</v>
      </c>
      <c r="B1315" s="313" t="s">
        <v>1134</v>
      </c>
      <c r="C1315" s="455">
        <v>25</v>
      </c>
      <c r="D1315" s="455">
        <v>0</v>
      </c>
      <c r="E1315" s="316">
        <f t="shared" si="75"/>
        <v>-1</v>
      </c>
      <c r="F1315" s="160" t="str">
        <f t="shared" si="76"/>
        <v>是</v>
      </c>
      <c r="G1315" s="177" t="str">
        <f t="shared" si="77"/>
        <v>项</v>
      </c>
    </row>
    <row r="1316" s="177" customFormat="1" ht="36" customHeight="1" spans="1:7">
      <c r="A1316" s="454">
        <v>2240109</v>
      </c>
      <c r="B1316" s="313" t="s">
        <v>1135</v>
      </c>
      <c r="C1316" s="455">
        <v>3</v>
      </c>
      <c r="D1316" s="455">
        <v>10</v>
      </c>
      <c r="E1316" s="316">
        <f t="shared" si="75"/>
        <v>2.333</v>
      </c>
      <c r="F1316" s="160" t="str">
        <f t="shared" si="76"/>
        <v>是</v>
      </c>
      <c r="G1316" s="177" t="str">
        <f t="shared" si="77"/>
        <v>项</v>
      </c>
    </row>
    <row r="1317" s="177" customFormat="1" ht="36" customHeight="1" spans="1:7">
      <c r="A1317" s="454">
        <v>2240150</v>
      </c>
      <c r="B1317" s="313" t="s">
        <v>146</v>
      </c>
      <c r="C1317" s="455">
        <v>0</v>
      </c>
      <c r="D1317" s="455">
        <v>0</v>
      </c>
      <c r="E1317" s="316" t="str">
        <f t="shared" si="75"/>
        <v/>
      </c>
      <c r="F1317" s="160" t="str">
        <f t="shared" si="76"/>
        <v>否</v>
      </c>
      <c r="G1317" s="177" t="str">
        <f t="shared" si="77"/>
        <v>项</v>
      </c>
    </row>
    <row r="1318" s="177" customFormat="1" ht="36" customHeight="1" spans="1:7">
      <c r="A1318" s="454">
        <v>2240199</v>
      </c>
      <c r="B1318" s="313" t="s">
        <v>1136</v>
      </c>
      <c r="C1318" s="455">
        <v>0</v>
      </c>
      <c r="D1318" s="455">
        <v>12</v>
      </c>
      <c r="E1318" s="316" t="str">
        <f t="shared" si="75"/>
        <v/>
      </c>
      <c r="F1318" s="160" t="str">
        <f t="shared" si="76"/>
        <v>是</v>
      </c>
      <c r="G1318" s="177" t="str">
        <f t="shared" si="77"/>
        <v>项</v>
      </c>
    </row>
    <row r="1319" s="177" customFormat="1" ht="36" customHeight="1" spans="1:7">
      <c r="A1319" s="453">
        <v>22402</v>
      </c>
      <c r="B1319" s="309" t="s">
        <v>1137</v>
      </c>
      <c r="C1319" s="319">
        <f>SUM(C1320:C1324)</f>
        <v>909</v>
      </c>
      <c r="D1319" s="319">
        <f>SUM(D1320:D1324)</f>
        <v>1043</v>
      </c>
      <c r="E1319" s="316">
        <f t="shared" si="75"/>
        <v>0.147</v>
      </c>
      <c r="F1319" s="160" t="str">
        <f t="shared" si="76"/>
        <v>是</v>
      </c>
      <c r="G1319" s="177" t="str">
        <f t="shared" si="77"/>
        <v>款</v>
      </c>
    </row>
    <row r="1320" s="177" customFormat="1" ht="36" customHeight="1" spans="1:7">
      <c r="A1320" s="454">
        <v>2240201</v>
      </c>
      <c r="B1320" s="313" t="s">
        <v>137</v>
      </c>
      <c r="C1320" s="455">
        <v>0</v>
      </c>
      <c r="D1320" s="455">
        <v>0</v>
      </c>
      <c r="E1320" s="316" t="str">
        <f t="shared" si="75"/>
        <v/>
      </c>
      <c r="F1320" s="160" t="str">
        <f t="shared" si="76"/>
        <v>否</v>
      </c>
      <c r="G1320" s="177" t="str">
        <f t="shared" si="77"/>
        <v>项</v>
      </c>
    </row>
    <row r="1321" s="177" customFormat="1" ht="36" customHeight="1" spans="1:7">
      <c r="A1321" s="454">
        <v>2240202</v>
      </c>
      <c r="B1321" s="313" t="s">
        <v>138</v>
      </c>
      <c r="C1321" s="455">
        <v>0</v>
      </c>
      <c r="D1321" s="455">
        <v>0</v>
      </c>
      <c r="E1321" s="316" t="str">
        <f t="shared" si="75"/>
        <v/>
      </c>
      <c r="F1321" s="160" t="str">
        <f t="shared" si="76"/>
        <v>否</v>
      </c>
      <c r="G1321" s="177" t="str">
        <f t="shared" si="77"/>
        <v>项</v>
      </c>
    </row>
    <row r="1322" s="177" customFormat="1" ht="36" customHeight="1" spans="1:7">
      <c r="A1322" s="454">
        <v>2240203</v>
      </c>
      <c r="B1322" s="313" t="s">
        <v>139</v>
      </c>
      <c r="C1322" s="455">
        <v>0</v>
      </c>
      <c r="D1322" s="455">
        <v>0</v>
      </c>
      <c r="E1322" s="316" t="str">
        <f t="shared" si="75"/>
        <v/>
      </c>
      <c r="F1322" s="160" t="str">
        <f t="shared" si="76"/>
        <v>否</v>
      </c>
      <c r="G1322" s="177" t="str">
        <f t="shared" si="77"/>
        <v>项</v>
      </c>
    </row>
    <row r="1323" s="177" customFormat="1" ht="36" customHeight="1" spans="1:7">
      <c r="A1323" s="454">
        <v>2240204</v>
      </c>
      <c r="B1323" s="313" t="s">
        <v>1138</v>
      </c>
      <c r="C1323" s="455">
        <v>909</v>
      </c>
      <c r="D1323" s="455">
        <v>893</v>
      </c>
      <c r="E1323" s="316">
        <f t="shared" si="75"/>
        <v>-0.018</v>
      </c>
      <c r="F1323" s="160" t="str">
        <f t="shared" si="76"/>
        <v>是</v>
      </c>
      <c r="G1323" s="177" t="str">
        <f t="shared" si="77"/>
        <v>项</v>
      </c>
    </row>
    <row r="1324" s="177" customFormat="1" ht="36" customHeight="1" spans="1:7">
      <c r="A1324" s="454">
        <v>2240299</v>
      </c>
      <c r="B1324" s="313" t="s">
        <v>1139</v>
      </c>
      <c r="C1324" s="455">
        <v>0</v>
      </c>
      <c r="D1324" s="455">
        <v>150</v>
      </c>
      <c r="E1324" s="316" t="str">
        <f t="shared" si="75"/>
        <v/>
      </c>
      <c r="F1324" s="160" t="str">
        <f t="shared" si="76"/>
        <v>是</v>
      </c>
      <c r="G1324" s="177" t="str">
        <f t="shared" si="77"/>
        <v>项</v>
      </c>
    </row>
    <row r="1325" s="177" customFormat="1" ht="36" customHeight="1" spans="1:7">
      <c r="A1325" s="453">
        <v>22403</v>
      </c>
      <c r="B1325" s="309" t="s">
        <v>1140</v>
      </c>
      <c r="C1325" s="319">
        <f>SUM(C1326:C1330)</f>
        <v>0</v>
      </c>
      <c r="D1325" s="319">
        <f>SUM(D1326:D1330)</f>
        <v>0</v>
      </c>
      <c r="E1325" s="316" t="str">
        <f t="shared" si="75"/>
        <v/>
      </c>
      <c r="F1325" s="160" t="str">
        <f t="shared" si="76"/>
        <v>否</v>
      </c>
      <c r="G1325" s="177" t="str">
        <f t="shared" si="77"/>
        <v>款</v>
      </c>
    </row>
    <row r="1326" s="177" customFormat="1" ht="36" customHeight="1" spans="1:7">
      <c r="A1326" s="454">
        <v>2240301</v>
      </c>
      <c r="B1326" s="313" t="s">
        <v>137</v>
      </c>
      <c r="C1326" s="455"/>
      <c r="D1326" s="455"/>
      <c r="E1326" s="316" t="str">
        <f t="shared" si="75"/>
        <v/>
      </c>
      <c r="F1326" s="160" t="str">
        <f t="shared" si="76"/>
        <v>否</v>
      </c>
      <c r="G1326" s="177" t="str">
        <f t="shared" si="77"/>
        <v>项</v>
      </c>
    </row>
    <row r="1327" s="177" customFormat="1" ht="36" customHeight="1" spans="1:7">
      <c r="A1327" s="454">
        <v>2240302</v>
      </c>
      <c r="B1327" s="313" t="s">
        <v>138</v>
      </c>
      <c r="C1327" s="455"/>
      <c r="D1327" s="455"/>
      <c r="E1327" s="316" t="str">
        <f t="shared" si="75"/>
        <v/>
      </c>
      <c r="F1327" s="160" t="str">
        <f t="shared" si="76"/>
        <v>否</v>
      </c>
      <c r="G1327" s="177" t="str">
        <f t="shared" si="77"/>
        <v>项</v>
      </c>
    </row>
    <row r="1328" s="177" customFormat="1" ht="36" customHeight="1" spans="1:7">
      <c r="A1328" s="454">
        <v>2240303</v>
      </c>
      <c r="B1328" s="313" t="s">
        <v>139</v>
      </c>
      <c r="C1328" s="455"/>
      <c r="D1328" s="455"/>
      <c r="E1328" s="316" t="str">
        <f t="shared" si="75"/>
        <v/>
      </c>
      <c r="F1328" s="160" t="str">
        <f t="shared" si="76"/>
        <v>否</v>
      </c>
      <c r="G1328" s="177" t="str">
        <f t="shared" si="77"/>
        <v>项</v>
      </c>
    </row>
    <row r="1329" s="177" customFormat="1" ht="36" customHeight="1" spans="1:7">
      <c r="A1329" s="454">
        <v>2240304</v>
      </c>
      <c r="B1329" s="313" t="s">
        <v>1141</v>
      </c>
      <c r="C1329" s="455"/>
      <c r="D1329" s="455"/>
      <c r="E1329" s="316" t="str">
        <f t="shared" si="75"/>
        <v/>
      </c>
      <c r="F1329" s="160" t="str">
        <f t="shared" si="76"/>
        <v>否</v>
      </c>
      <c r="G1329" s="177" t="str">
        <f t="shared" si="77"/>
        <v>项</v>
      </c>
    </row>
    <row r="1330" s="177" customFormat="1" ht="36" customHeight="1" spans="1:7">
      <c r="A1330" s="454">
        <v>2240399</v>
      </c>
      <c r="B1330" s="313" t="s">
        <v>1142</v>
      </c>
      <c r="C1330" s="455"/>
      <c r="D1330" s="455"/>
      <c r="E1330" s="316" t="str">
        <f t="shared" si="75"/>
        <v/>
      </c>
      <c r="F1330" s="160" t="str">
        <f t="shared" si="76"/>
        <v>否</v>
      </c>
      <c r="G1330" s="177" t="str">
        <f t="shared" si="77"/>
        <v>项</v>
      </c>
    </row>
    <row r="1331" s="177" customFormat="1" ht="36" customHeight="1" spans="1:7">
      <c r="A1331" s="453">
        <v>22404</v>
      </c>
      <c r="B1331" s="309" t="s">
        <v>1143</v>
      </c>
      <c r="C1331" s="319">
        <f>SUM(C1332:C1338)</f>
        <v>0</v>
      </c>
      <c r="D1331" s="319">
        <f>SUM(D1332:D1338)</f>
        <v>0</v>
      </c>
      <c r="E1331" s="316" t="str">
        <f t="shared" si="75"/>
        <v/>
      </c>
      <c r="F1331" s="160" t="str">
        <f t="shared" si="76"/>
        <v>否</v>
      </c>
      <c r="G1331" s="177" t="str">
        <f t="shared" si="77"/>
        <v>款</v>
      </c>
    </row>
    <row r="1332" s="177" customFormat="1" ht="36" customHeight="1" spans="1:7">
      <c r="A1332" s="454">
        <v>2240401</v>
      </c>
      <c r="B1332" s="313" t="s">
        <v>137</v>
      </c>
      <c r="C1332" s="455">
        <v>0</v>
      </c>
      <c r="D1332" s="455">
        <v>0</v>
      </c>
      <c r="E1332" s="316" t="str">
        <f t="shared" si="75"/>
        <v/>
      </c>
      <c r="F1332" s="160" t="str">
        <f t="shared" si="76"/>
        <v>否</v>
      </c>
      <c r="G1332" s="177" t="str">
        <f t="shared" si="77"/>
        <v>项</v>
      </c>
    </row>
    <row r="1333" s="177" customFormat="1" ht="36" customHeight="1" spans="1:7">
      <c r="A1333" s="454">
        <v>2240402</v>
      </c>
      <c r="B1333" s="313" t="s">
        <v>138</v>
      </c>
      <c r="C1333" s="455">
        <v>0</v>
      </c>
      <c r="D1333" s="455">
        <v>0</v>
      </c>
      <c r="E1333" s="316" t="str">
        <f t="shared" si="75"/>
        <v/>
      </c>
      <c r="F1333" s="160" t="str">
        <f t="shared" si="76"/>
        <v>否</v>
      </c>
      <c r="G1333" s="177" t="str">
        <f t="shared" si="77"/>
        <v>项</v>
      </c>
    </row>
    <row r="1334" s="177" customFormat="1" ht="36" customHeight="1" spans="1:7">
      <c r="A1334" s="454">
        <v>2240403</v>
      </c>
      <c r="B1334" s="313" t="s">
        <v>139</v>
      </c>
      <c r="C1334" s="455">
        <v>0</v>
      </c>
      <c r="D1334" s="455">
        <v>0</v>
      </c>
      <c r="E1334" s="316" t="str">
        <f t="shared" si="75"/>
        <v/>
      </c>
      <c r="F1334" s="160" t="str">
        <f t="shared" si="76"/>
        <v>否</v>
      </c>
      <c r="G1334" s="177" t="str">
        <f t="shared" si="77"/>
        <v>项</v>
      </c>
    </row>
    <row r="1335" s="177" customFormat="1" ht="36" customHeight="1" spans="1:7">
      <c r="A1335" s="454">
        <v>2240404</v>
      </c>
      <c r="B1335" s="313" t="s">
        <v>1144</v>
      </c>
      <c r="C1335" s="455">
        <v>0</v>
      </c>
      <c r="D1335" s="455">
        <v>0</v>
      </c>
      <c r="E1335" s="316" t="str">
        <f t="shared" si="75"/>
        <v/>
      </c>
      <c r="F1335" s="160" t="str">
        <f t="shared" si="76"/>
        <v>否</v>
      </c>
      <c r="G1335" s="177" t="str">
        <f t="shared" si="77"/>
        <v>项</v>
      </c>
    </row>
    <row r="1336" s="177" customFormat="1" ht="36" customHeight="1" spans="1:7">
      <c r="A1336" s="454">
        <v>2240405</v>
      </c>
      <c r="B1336" s="313" t="s">
        <v>1145</v>
      </c>
      <c r="C1336" s="455">
        <v>0</v>
      </c>
      <c r="D1336" s="455">
        <v>0</v>
      </c>
      <c r="E1336" s="316" t="str">
        <f t="shared" si="75"/>
        <v/>
      </c>
      <c r="F1336" s="160" t="str">
        <f t="shared" si="76"/>
        <v>否</v>
      </c>
      <c r="G1336" s="177" t="str">
        <f t="shared" si="77"/>
        <v>项</v>
      </c>
    </row>
    <row r="1337" s="177" customFormat="1" ht="36" customHeight="1" spans="1:7">
      <c r="A1337" s="454">
        <v>2240450</v>
      </c>
      <c r="B1337" s="313" t="s">
        <v>146</v>
      </c>
      <c r="C1337" s="455">
        <v>0</v>
      </c>
      <c r="D1337" s="455">
        <v>0</v>
      </c>
      <c r="E1337" s="316" t="str">
        <f t="shared" si="75"/>
        <v/>
      </c>
      <c r="F1337" s="160" t="str">
        <f t="shared" si="76"/>
        <v>否</v>
      </c>
      <c r="G1337" s="177" t="str">
        <f t="shared" si="77"/>
        <v>项</v>
      </c>
    </row>
    <row r="1338" s="177" customFormat="1" ht="36" customHeight="1" spans="1:7">
      <c r="A1338" s="454">
        <v>2240499</v>
      </c>
      <c r="B1338" s="313" t="s">
        <v>1146</v>
      </c>
      <c r="C1338" s="455">
        <v>0</v>
      </c>
      <c r="D1338" s="455">
        <v>0</v>
      </c>
      <c r="E1338" s="316" t="str">
        <f t="shared" si="75"/>
        <v/>
      </c>
      <c r="F1338" s="160" t="str">
        <f t="shared" si="76"/>
        <v>否</v>
      </c>
      <c r="G1338" s="177" t="str">
        <f t="shared" si="77"/>
        <v>项</v>
      </c>
    </row>
    <row r="1339" s="177" customFormat="1" ht="36" customHeight="1" spans="1:7">
      <c r="A1339" s="453">
        <v>22405</v>
      </c>
      <c r="B1339" s="309" t="s">
        <v>1147</v>
      </c>
      <c r="C1339" s="319">
        <f>SUM(C1340:C1351)</f>
        <v>54</v>
      </c>
      <c r="D1339" s="319">
        <f>SUM(D1340:D1351)</f>
        <v>54</v>
      </c>
      <c r="E1339" s="316">
        <f t="shared" si="75"/>
        <v>0</v>
      </c>
      <c r="F1339" s="160" t="str">
        <f t="shared" si="76"/>
        <v>是</v>
      </c>
      <c r="G1339" s="177" t="str">
        <f t="shared" si="77"/>
        <v>款</v>
      </c>
    </row>
    <row r="1340" s="177" customFormat="1" ht="36" customHeight="1" spans="1:7">
      <c r="A1340" s="454">
        <v>2240501</v>
      </c>
      <c r="B1340" s="313" t="s">
        <v>137</v>
      </c>
      <c r="C1340" s="455">
        <v>0</v>
      </c>
      <c r="D1340" s="455">
        <v>0</v>
      </c>
      <c r="E1340" s="316" t="str">
        <f t="shared" si="75"/>
        <v/>
      </c>
      <c r="F1340" s="160" t="str">
        <f t="shared" si="76"/>
        <v>否</v>
      </c>
      <c r="G1340" s="177" t="str">
        <f t="shared" si="77"/>
        <v>项</v>
      </c>
    </row>
    <row r="1341" s="177" customFormat="1" ht="36" customHeight="1" spans="1:7">
      <c r="A1341" s="454">
        <v>2240502</v>
      </c>
      <c r="B1341" s="313" t="s">
        <v>138</v>
      </c>
      <c r="C1341" s="455">
        <v>0</v>
      </c>
      <c r="D1341" s="455">
        <v>0</v>
      </c>
      <c r="E1341" s="316" t="str">
        <f t="shared" si="75"/>
        <v/>
      </c>
      <c r="F1341" s="160" t="str">
        <f t="shared" si="76"/>
        <v>否</v>
      </c>
      <c r="G1341" s="177" t="str">
        <f t="shared" si="77"/>
        <v>项</v>
      </c>
    </row>
    <row r="1342" s="177" customFormat="1" ht="36" customHeight="1" spans="1:7">
      <c r="A1342" s="454">
        <v>2240503</v>
      </c>
      <c r="B1342" s="313" t="s">
        <v>139</v>
      </c>
      <c r="C1342" s="455">
        <v>0</v>
      </c>
      <c r="D1342" s="455">
        <v>0</v>
      </c>
      <c r="E1342" s="316" t="str">
        <f t="shared" si="75"/>
        <v/>
      </c>
      <c r="F1342" s="160" t="str">
        <f t="shared" si="76"/>
        <v>否</v>
      </c>
      <c r="G1342" s="177" t="str">
        <f t="shared" si="77"/>
        <v>项</v>
      </c>
    </row>
    <row r="1343" s="177" customFormat="1" ht="36" customHeight="1" spans="1:7">
      <c r="A1343" s="454">
        <v>2240504</v>
      </c>
      <c r="B1343" s="313" t="s">
        <v>1148</v>
      </c>
      <c r="C1343" s="455">
        <v>0</v>
      </c>
      <c r="D1343" s="455">
        <v>0</v>
      </c>
      <c r="E1343" s="316" t="str">
        <f t="shared" si="75"/>
        <v/>
      </c>
      <c r="F1343" s="160" t="str">
        <f t="shared" si="76"/>
        <v>否</v>
      </c>
      <c r="G1343" s="177" t="str">
        <f t="shared" si="77"/>
        <v>项</v>
      </c>
    </row>
    <row r="1344" s="177" customFormat="1" ht="36" customHeight="1" spans="1:7">
      <c r="A1344" s="454">
        <v>2240505</v>
      </c>
      <c r="B1344" s="313" t="s">
        <v>1149</v>
      </c>
      <c r="C1344" s="455">
        <v>7</v>
      </c>
      <c r="D1344" s="455">
        <v>6</v>
      </c>
      <c r="E1344" s="316">
        <f t="shared" si="75"/>
        <v>-0.143</v>
      </c>
      <c r="F1344" s="160" t="str">
        <f t="shared" si="76"/>
        <v>是</v>
      </c>
      <c r="G1344" s="177" t="str">
        <f t="shared" si="77"/>
        <v>项</v>
      </c>
    </row>
    <row r="1345" s="177" customFormat="1" ht="36" customHeight="1" spans="1:7">
      <c r="A1345" s="454">
        <v>2240506</v>
      </c>
      <c r="B1345" s="313" t="s">
        <v>1150</v>
      </c>
      <c r="C1345" s="455">
        <v>0</v>
      </c>
      <c r="D1345" s="455">
        <v>0</v>
      </c>
      <c r="E1345" s="316" t="str">
        <f t="shared" si="75"/>
        <v/>
      </c>
      <c r="F1345" s="160" t="str">
        <f t="shared" si="76"/>
        <v>否</v>
      </c>
      <c r="G1345" s="177" t="str">
        <f t="shared" si="77"/>
        <v>项</v>
      </c>
    </row>
    <row r="1346" s="177" customFormat="1" ht="36" customHeight="1" spans="1:7">
      <c r="A1346" s="454">
        <v>2240507</v>
      </c>
      <c r="B1346" s="313" t="s">
        <v>1151</v>
      </c>
      <c r="C1346" s="455">
        <v>0</v>
      </c>
      <c r="D1346" s="455">
        <v>0</v>
      </c>
      <c r="E1346" s="316" t="str">
        <f t="shared" si="75"/>
        <v/>
      </c>
      <c r="F1346" s="160" t="str">
        <f t="shared" si="76"/>
        <v>否</v>
      </c>
      <c r="G1346" s="177" t="str">
        <f t="shared" si="77"/>
        <v>项</v>
      </c>
    </row>
    <row r="1347" s="177" customFormat="1" ht="36" customHeight="1" spans="1:7">
      <c r="A1347" s="454">
        <v>2240508</v>
      </c>
      <c r="B1347" s="313" t="s">
        <v>1152</v>
      </c>
      <c r="C1347" s="455">
        <v>0</v>
      </c>
      <c r="D1347" s="455">
        <v>0</v>
      </c>
      <c r="E1347" s="316" t="str">
        <f t="shared" si="75"/>
        <v/>
      </c>
      <c r="F1347" s="160" t="str">
        <f t="shared" si="76"/>
        <v>否</v>
      </c>
      <c r="G1347" s="177" t="str">
        <f t="shared" si="77"/>
        <v>项</v>
      </c>
    </row>
    <row r="1348" s="177" customFormat="1" ht="36" customHeight="1" spans="1:7">
      <c r="A1348" s="454">
        <v>2240509</v>
      </c>
      <c r="B1348" s="313" t="s">
        <v>1153</v>
      </c>
      <c r="C1348" s="455">
        <v>0</v>
      </c>
      <c r="D1348" s="455">
        <v>0</v>
      </c>
      <c r="E1348" s="316" t="str">
        <f t="shared" si="75"/>
        <v/>
      </c>
      <c r="F1348" s="160" t="str">
        <f t="shared" si="76"/>
        <v>否</v>
      </c>
      <c r="G1348" s="177" t="str">
        <f t="shared" si="77"/>
        <v>项</v>
      </c>
    </row>
    <row r="1349" s="177" customFormat="1" ht="36" customHeight="1" spans="1:7">
      <c r="A1349" s="454">
        <v>2240510</v>
      </c>
      <c r="B1349" s="313" t="s">
        <v>1154</v>
      </c>
      <c r="C1349" s="455">
        <v>0</v>
      </c>
      <c r="D1349" s="455">
        <v>0</v>
      </c>
      <c r="E1349" s="316" t="str">
        <f t="shared" si="75"/>
        <v/>
      </c>
      <c r="F1349" s="160" t="str">
        <f t="shared" si="76"/>
        <v>否</v>
      </c>
      <c r="G1349" s="177" t="str">
        <f t="shared" si="77"/>
        <v>项</v>
      </c>
    </row>
    <row r="1350" s="177" customFormat="1" ht="36" customHeight="1" spans="1:7">
      <c r="A1350" s="454">
        <v>2240550</v>
      </c>
      <c r="B1350" s="313" t="s">
        <v>1155</v>
      </c>
      <c r="C1350" s="455">
        <v>47</v>
      </c>
      <c r="D1350" s="455">
        <v>48</v>
      </c>
      <c r="E1350" s="316">
        <f t="shared" si="75"/>
        <v>0.021</v>
      </c>
      <c r="F1350" s="160" t="str">
        <f t="shared" si="76"/>
        <v>是</v>
      </c>
      <c r="G1350" s="177" t="str">
        <f t="shared" si="77"/>
        <v>项</v>
      </c>
    </row>
    <row r="1351" s="177" customFormat="1" ht="36" customHeight="1" spans="1:7">
      <c r="A1351" s="454">
        <v>2240599</v>
      </c>
      <c r="B1351" s="313" t="s">
        <v>1156</v>
      </c>
      <c r="C1351" s="455">
        <v>0</v>
      </c>
      <c r="D1351" s="455">
        <v>0</v>
      </c>
      <c r="E1351" s="316" t="str">
        <f t="shared" si="75"/>
        <v/>
      </c>
      <c r="F1351" s="160" t="str">
        <f t="shared" si="76"/>
        <v>否</v>
      </c>
      <c r="G1351" s="177" t="str">
        <f t="shared" si="77"/>
        <v>项</v>
      </c>
    </row>
    <row r="1352" s="177" customFormat="1" ht="36" customHeight="1" spans="1:7">
      <c r="A1352" s="453">
        <v>22406</v>
      </c>
      <c r="B1352" s="309" t="s">
        <v>1157</v>
      </c>
      <c r="C1352" s="319">
        <f>SUM(C1353:C1355)</f>
        <v>1820</v>
      </c>
      <c r="D1352" s="319">
        <f>SUM(D1353:D1355)</f>
        <v>1104</v>
      </c>
      <c r="E1352" s="316">
        <f t="shared" si="75"/>
        <v>-0.393</v>
      </c>
      <c r="F1352" s="160" t="str">
        <f t="shared" si="76"/>
        <v>是</v>
      </c>
      <c r="G1352" s="177" t="str">
        <f t="shared" si="77"/>
        <v>款</v>
      </c>
    </row>
    <row r="1353" s="177" customFormat="1" ht="36" customHeight="1" spans="1:7">
      <c r="A1353" s="454">
        <v>2240601</v>
      </c>
      <c r="B1353" s="313" t="s">
        <v>1158</v>
      </c>
      <c r="C1353" s="455">
        <v>1820</v>
      </c>
      <c r="D1353" s="455">
        <v>1104</v>
      </c>
      <c r="E1353" s="316">
        <f t="shared" si="75"/>
        <v>-0.393</v>
      </c>
      <c r="F1353" s="160" t="str">
        <f t="shared" si="76"/>
        <v>是</v>
      </c>
      <c r="G1353" s="177" t="str">
        <f t="shared" si="77"/>
        <v>项</v>
      </c>
    </row>
    <row r="1354" s="177" customFormat="1" ht="36" customHeight="1" spans="1:7">
      <c r="A1354" s="454">
        <v>2240602</v>
      </c>
      <c r="B1354" s="313" t="s">
        <v>1159</v>
      </c>
      <c r="C1354" s="455">
        <v>0</v>
      </c>
      <c r="D1354" s="455">
        <v>0</v>
      </c>
      <c r="E1354" s="316" t="str">
        <f t="shared" si="75"/>
        <v/>
      </c>
      <c r="F1354" s="160" t="str">
        <f t="shared" si="76"/>
        <v>否</v>
      </c>
      <c r="G1354" s="177" t="str">
        <f t="shared" si="77"/>
        <v>项</v>
      </c>
    </row>
    <row r="1355" s="177" customFormat="1" ht="36" customHeight="1" spans="1:7">
      <c r="A1355" s="454">
        <v>2240699</v>
      </c>
      <c r="B1355" s="313" t="s">
        <v>1160</v>
      </c>
      <c r="C1355" s="455">
        <v>0</v>
      </c>
      <c r="D1355" s="455">
        <v>0</v>
      </c>
      <c r="E1355" s="316" t="str">
        <f t="shared" si="75"/>
        <v/>
      </c>
      <c r="F1355" s="160" t="str">
        <f t="shared" si="76"/>
        <v>否</v>
      </c>
      <c r="G1355" s="177" t="str">
        <f t="shared" si="77"/>
        <v>项</v>
      </c>
    </row>
    <row r="1356" s="177" customFormat="1" ht="36" customHeight="1" spans="1:7">
      <c r="A1356" s="453">
        <v>22407</v>
      </c>
      <c r="B1356" s="309" t="s">
        <v>1161</v>
      </c>
      <c r="C1356" s="319">
        <f>SUM(C1357:C1361)</f>
        <v>958</v>
      </c>
      <c r="D1356" s="319">
        <f>SUM(D1357:D1361)</f>
        <v>224</v>
      </c>
      <c r="E1356" s="316">
        <f t="shared" si="75"/>
        <v>-0.766</v>
      </c>
      <c r="F1356" s="160" t="str">
        <f t="shared" si="76"/>
        <v>是</v>
      </c>
      <c r="G1356" s="177" t="str">
        <f t="shared" si="77"/>
        <v>款</v>
      </c>
    </row>
    <row r="1357" s="177" customFormat="1" ht="36" customHeight="1" spans="1:7">
      <c r="A1357" s="454">
        <v>2240701</v>
      </c>
      <c r="B1357" s="313" t="s">
        <v>1162</v>
      </c>
      <c r="C1357" s="455"/>
      <c r="D1357" s="455"/>
      <c r="E1357" s="316" t="str">
        <f t="shared" si="75"/>
        <v/>
      </c>
      <c r="F1357" s="160" t="str">
        <f t="shared" si="76"/>
        <v>否</v>
      </c>
      <c r="G1357" s="177" t="str">
        <f t="shared" si="77"/>
        <v>项</v>
      </c>
    </row>
    <row r="1358" s="177" customFormat="1" ht="36" customHeight="1" spans="1:7">
      <c r="A1358" s="454">
        <v>2240702</v>
      </c>
      <c r="B1358" s="313" t="s">
        <v>1163</v>
      </c>
      <c r="C1358" s="455"/>
      <c r="D1358" s="455"/>
      <c r="E1358" s="316" t="str">
        <f t="shared" ref="E1358:E1380" si="78">IF(C1358&gt;0,D1358/C1358-1,IF(C1358&lt;0,-(D1358/C1358-1),""))</f>
        <v/>
      </c>
      <c r="F1358" s="160" t="str">
        <f t="shared" si="76"/>
        <v>否</v>
      </c>
      <c r="G1358" s="177" t="str">
        <f t="shared" si="77"/>
        <v>项</v>
      </c>
    </row>
    <row r="1359" s="177" customFormat="1" ht="36" customHeight="1" spans="1:7">
      <c r="A1359" s="454">
        <v>2240703</v>
      </c>
      <c r="B1359" s="313" t="s">
        <v>1164</v>
      </c>
      <c r="C1359" s="455">
        <v>855</v>
      </c>
      <c r="D1359" s="455">
        <v>204</v>
      </c>
      <c r="E1359" s="316">
        <f t="shared" si="78"/>
        <v>-0.761</v>
      </c>
      <c r="F1359" s="160" t="str">
        <f t="shared" si="76"/>
        <v>是</v>
      </c>
      <c r="G1359" s="177" t="str">
        <f t="shared" si="77"/>
        <v>项</v>
      </c>
    </row>
    <row r="1360" s="177" customFormat="1" ht="36" customHeight="1" spans="1:7">
      <c r="A1360" s="454">
        <v>2240704</v>
      </c>
      <c r="B1360" s="313" t="s">
        <v>1165</v>
      </c>
      <c r="C1360" s="455">
        <v>0</v>
      </c>
      <c r="D1360" s="455">
        <v>0</v>
      </c>
      <c r="E1360" s="316" t="str">
        <f t="shared" si="78"/>
        <v/>
      </c>
      <c r="F1360" s="160" t="str">
        <f t="shared" si="76"/>
        <v>否</v>
      </c>
      <c r="G1360" s="177" t="str">
        <f t="shared" si="77"/>
        <v>项</v>
      </c>
    </row>
    <row r="1361" s="177" customFormat="1" ht="36" customHeight="1" spans="1:7">
      <c r="A1361" s="454">
        <v>2240799</v>
      </c>
      <c r="B1361" s="313" t="s">
        <v>1166</v>
      </c>
      <c r="C1361" s="455">
        <v>103</v>
      </c>
      <c r="D1361" s="455">
        <v>20</v>
      </c>
      <c r="E1361" s="316">
        <f t="shared" si="78"/>
        <v>-0.806</v>
      </c>
      <c r="F1361" s="160" t="str">
        <f t="shared" si="76"/>
        <v>是</v>
      </c>
      <c r="G1361" s="177" t="str">
        <f t="shared" si="77"/>
        <v>项</v>
      </c>
    </row>
    <row r="1362" s="177" customFormat="1" ht="36" customHeight="1" spans="1:7">
      <c r="A1362" s="453">
        <v>22499</v>
      </c>
      <c r="B1362" s="309" t="s">
        <v>1167</v>
      </c>
      <c r="C1362" s="319">
        <f>C1363</f>
        <v>0</v>
      </c>
      <c r="D1362" s="319">
        <f>D1363</f>
        <v>21</v>
      </c>
      <c r="E1362" s="316" t="str">
        <f t="shared" si="78"/>
        <v/>
      </c>
      <c r="F1362" s="160" t="str">
        <f t="shared" si="76"/>
        <v>是</v>
      </c>
      <c r="G1362" s="177" t="str">
        <f t="shared" si="77"/>
        <v>款</v>
      </c>
    </row>
    <row r="1363" s="177" customFormat="1" ht="36" customHeight="1" spans="1:7">
      <c r="A1363" s="474">
        <v>2249999</v>
      </c>
      <c r="B1363" s="313" t="s">
        <v>1168</v>
      </c>
      <c r="C1363" s="455">
        <v>0</v>
      </c>
      <c r="D1363" s="455">
        <v>21</v>
      </c>
      <c r="E1363" s="316" t="str">
        <f t="shared" si="78"/>
        <v/>
      </c>
      <c r="F1363" s="160" t="str">
        <f t="shared" si="76"/>
        <v>是</v>
      </c>
      <c r="G1363" s="177" t="str">
        <f t="shared" si="77"/>
        <v>项</v>
      </c>
    </row>
    <row r="1364" s="177" customFormat="1" ht="36" customHeight="1" spans="1:7">
      <c r="A1364" s="309" t="s">
        <v>1169</v>
      </c>
      <c r="B1364" s="471" t="s">
        <v>281</v>
      </c>
      <c r="C1364" s="472"/>
      <c r="D1364" s="472"/>
      <c r="E1364" s="316" t="str">
        <f t="shared" si="78"/>
        <v/>
      </c>
      <c r="F1364" s="160" t="str">
        <f t="shared" si="76"/>
        <v>否</v>
      </c>
      <c r="G1364" s="177" t="str">
        <f t="shared" si="77"/>
        <v>项</v>
      </c>
    </row>
    <row r="1365" s="177" customFormat="1" ht="36" customHeight="1" spans="1:7">
      <c r="A1365" s="453">
        <v>227</v>
      </c>
      <c r="B1365" s="309" t="s">
        <v>88</v>
      </c>
      <c r="C1365" s="319">
        <v>3300</v>
      </c>
      <c r="D1365" s="319">
        <v>3100</v>
      </c>
      <c r="E1365" s="316">
        <f t="shared" si="78"/>
        <v>-0.061</v>
      </c>
      <c r="F1365" s="160" t="str">
        <f t="shared" si="76"/>
        <v>是</v>
      </c>
      <c r="G1365" s="177" t="str">
        <f t="shared" si="77"/>
        <v>类</v>
      </c>
    </row>
    <row r="1366" s="177" customFormat="1" ht="36" customHeight="1" spans="1:7">
      <c r="A1366" s="453">
        <v>232</v>
      </c>
      <c r="B1366" s="309" t="s">
        <v>90</v>
      </c>
      <c r="C1366" s="319">
        <f>C1367</f>
        <v>4947</v>
      </c>
      <c r="D1366" s="319">
        <f>D1367</f>
        <v>4941</v>
      </c>
      <c r="E1366" s="316">
        <f t="shared" si="78"/>
        <v>-0.001</v>
      </c>
      <c r="F1366" s="160" t="str">
        <f t="shared" si="76"/>
        <v>是</v>
      </c>
      <c r="G1366" s="177" t="str">
        <f t="shared" si="77"/>
        <v>类</v>
      </c>
    </row>
    <row r="1367" s="177" customFormat="1" ht="36" customHeight="1" spans="1:7">
      <c r="A1367" s="453">
        <v>23203</v>
      </c>
      <c r="B1367" s="309" t="s">
        <v>1170</v>
      </c>
      <c r="C1367" s="319">
        <f>SUM(C1368:C1371)</f>
        <v>4947</v>
      </c>
      <c r="D1367" s="319">
        <f>SUM(D1368:D1371)</f>
        <v>4941</v>
      </c>
      <c r="E1367" s="316">
        <f t="shared" si="78"/>
        <v>-0.001</v>
      </c>
      <c r="F1367" s="160" t="str">
        <f t="shared" si="76"/>
        <v>是</v>
      </c>
      <c r="G1367" s="177" t="str">
        <f t="shared" si="77"/>
        <v>款</v>
      </c>
    </row>
    <row r="1368" s="177" customFormat="1" ht="36" customHeight="1" spans="1:7">
      <c r="A1368" s="454">
        <v>2320301</v>
      </c>
      <c r="B1368" s="313" t="s">
        <v>1171</v>
      </c>
      <c r="C1368" s="455">
        <v>4947</v>
      </c>
      <c r="D1368" s="455">
        <v>4941</v>
      </c>
      <c r="E1368" s="316">
        <f t="shared" si="78"/>
        <v>-0.001</v>
      </c>
      <c r="F1368" s="160" t="str">
        <f t="shared" si="76"/>
        <v>是</v>
      </c>
      <c r="G1368" s="177" t="str">
        <f t="shared" si="77"/>
        <v>项</v>
      </c>
    </row>
    <row r="1369" s="177" customFormat="1" ht="36" customHeight="1" spans="1:7">
      <c r="A1369" s="454">
        <v>2320302</v>
      </c>
      <c r="B1369" s="313" t="s">
        <v>1172</v>
      </c>
      <c r="C1369" s="455">
        <v>0</v>
      </c>
      <c r="D1369" s="455">
        <v>0</v>
      </c>
      <c r="E1369" s="316" t="str">
        <f t="shared" si="78"/>
        <v/>
      </c>
      <c r="F1369" s="160" t="str">
        <f t="shared" si="76"/>
        <v>否</v>
      </c>
      <c r="G1369" s="177" t="str">
        <f t="shared" si="77"/>
        <v>项</v>
      </c>
    </row>
    <row r="1370" s="177" customFormat="1" ht="36" customHeight="1" spans="1:7">
      <c r="A1370" s="454">
        <v>2320303</v>
      </c>
      <c r="B1370" s="313" t="s">
        <v>1173</v>
      </c>
      <c r="C1370" s="455">
        <v>0</v>
      </c>
      <c r="D1370" s="455">
        <v>0</v>
      </c>
      <c r="E1370" s="316" t="str">
        <f t="shared" si="78"/>
        <v/>
      </c>
      <c r="F1370" s="160" t="str">
        <f t="shared" si="76"/>
        <v>否</v>
      </c>
      <c r="G1370" s="177" t="str">
        <f t="shared" si="77"/>
        <v>项</v>
      </c>
    </row>
    <row r="1371" s="177" customFormat="1" ht="36" customHeight="1" spans="1:7">
      <c r="A1371" s="462">
        <v>2320399</v>
      </c>
      <c r="B1371" s="313" t="s">
        <v>1174</v>
      </c>
      <c r="C1371" s="455">
        <v>0</v>
      </c>
      <c r="D1371" s="455">
        <v>0</v>
      </c>
      <c r="E1371" s="316" t="str">
        <f t="shared" si="78"/>
        <v/>
      </c>
      <c r="F1371" s="160" t="str">
        <f t="shared" si="76"/>
        <v>否</v>
      </c>
      <c r="G1371" s="177" t="str">
        <f t="shared" si="77"/>
        <v>项</v>
      </c>
    </row>
    <row r="1372" s="177" customFormat="1" ht="36" customHeight="1" spans="1:7">
      <c r="A1372" s="480" t="s">
        <v>1175</v>
      </c>
      <c r="B1372" s="471" t="s">
        <v>281</v>
      </c>
      <c r="C1372" s="319"/>
      <c r="D1372" s="319"/>
      <c r="E1372" s="316" t="str">
        <f t="shared" si="78"/>
        <v/>
      </c>
      <c r="F1372" s="160" t="str">
        <f t="shared" si="76"/>
        <v>否</v>
      </c>
      <c r="G1372" s="177" t="str">
        <f t="shared" si="77"/>
        <v>项</v>
      </c>
    </row>
    <row r="1373" s="177" customFormat="1" ht="36" customHeight="1" spans="1:7">
      <c r="A1373" s="453">
        <v>233</v>
      </c>
      <c r="B1373" s="309" t="s">
        <v>92</v>
      </c>
      <c r="C1373" s="319">
        <f>SUM(C1374)</f>
        <v>50</v>
      </c>
      <c r="D1373" s="319">
        <f>SUM(D1374)</f>
        <v>100</v>
      </c>
      <c r="E1373" s="316">
        <f t="shared" si="78"/>
        <v>1</v>
      </c>
      <c r="F1373" s="160" t="str">
        <f t="shared" ref="F1373:F1380" si="79">IF(LEN(A1373)=3,"是",IF(B1373&lt;&gt;"",IF(SUM(C1373:D1373)&lt;&gt;0,"是","否"),"是"))</f>
        <v>是</v>
      </c>
      <c r="G1373" s="177" t="str">
        <f t="shared" ref="G1373:G1380" si="80">IF(LEN(A1373)=3,"类",IF(LEN(A1373)=5,"款","项"))</f>
        <v>类</v>
      </c>
    </row>
    <row r="1374" ht="36" customHeight="1" spans="1:7">
      <c r="A1374" s="453">
        <v>23303</v>
      </c>
      <c r="B1374" s="309" t="s">
        <v>1176</v>
      </c>
      <c r="C1374" s="319">
        <v>50</v>
      </c>
      <c r="D1374" s="498">
        <v>100</v>
      </c>
      <c r="E1374" s="316">
        <f t="shared" si="78"/>
        <v>1</v>
      </c>
      <c r="F1374" s="160" t="str">
        <f t="shared" si="79"/>
        <v>是</v>
      </c>
      <c r="G1374" s="177" t="str">
        <f t="shared" si="80"/>
        <v>款</v>
      </c>
    </row>
    <row r="1375" s="177" customFormat="1" ht="36" customHeight="1" spans="1:7">
      <c r="A1375" s="453">
        <v>229</v>
      </c>
      <c r="B1375" s="309" t="s">
        <v>94</v>
      </c>
      <c r="C1375" s="319">
        <f>SUM(C1376:C1377)</f>
        <v>0</v>
      </c>
      <c r="D1375" s="319">
        <f>SUM(D1376:D1377)</f>
        <v>0</v>
      </c>
      <c r="E1375" s="316" t="str">
        <f t="shared" si="78"/>
        <v/>
      </c>
      <c r="F1375" s="160" t="str">
        <f t="shared" si="79"/>
        <v>是</v>
      </c>
      <c r="G1375" s="177" t="str">
        <f t="shared" si="80"/>
        <v>类</v>
      </c>
    </row>
    <row r="1376" s="177" customFormat="1" ht="36" customHeight="1" spans="1:7">
      <c r="A1376" s="453">
        <v>22902</v>
      </c>
      <c r="B1376" s="309" t="s">
        <v>1177</v>
      </c>
      <c r="C1376" s="319"/>
      <c r="D1376" s="319"/>
      <c r="E1376" s="316" t="str">
        <f t="shared" si="78"/>
        <v/>
      </c>
      <c r="F1376" s="160" t="str">
        <f t="shared" si="79"/>
        <v>否</v>
      </c>
      <c r="G1376" s="177" t="str">
        <f t="shared" si="80"/>
        <v>款</v>
      </c>
    </row>
    <row r="1377" s="437" customFormat="1" ht="36" customHeight="1" spans="1:7">
      <c r="A1377" s="482">
        <v>22999</v>
      </c>
      <c r="B1377" s="483" t="s">
        <v>1019</v>
      </c>
      <c r="C1377" s="484"/>
      <c r="D1377" s="484"/>
      <c r="E1377" s="459" t="str">
        <f t="shared" si="78"/>
        <v/>
      </c>
      <c r="F1377" s="160" t="str">
        <f t="shared" si="79"/>
        <v>否</v>
      </c>
      <c r="G1377" s="177" t="str">
        <f t="shared" si="80"/>
        <v>款</v>
      </c>
    </row>
    <row r="1378" s="177" customFormat="1" ht="36" customHeight="1" spans="1:7">
      <c r="A1378" s="470" t="s">
        <v>1178</v>
      </c>
      <c r="B1378" s="471" t="s">
        <v>281</v>
      </c>
      <c r="C1378" s="472">
        <v>0</v>
      </c>
      <c r="D1378" s="472">
        <v>0</v>
      </c>
      <c r="E1378" s="316" t="str">
        <f t="shared" si="78"/>
        <v/>
      </c>
      <c r="F1378" s="160" t="str">
        <f t="shared" si="79"/>
        <v>否</v>
      </c>
      <c r="G1378" s="177" t="str">
        <f t="shared" si="80"/>
        <v>项</v>
      </c>
    </row>
    <row r="1379" s="177" customFormat="1" ht="36" customHeight="1" spans="1:6">
      <c r="A1379" s="499"/>
      <c r="B1379" s="471"/>
      <c r="C1379" s="500"/>
      <c r="D1379" s="500"/>
      <c r="E1379" s="316" t="str">
        <f t="shared" si="78"/>
        <v/>
      </c>
      <c r="F1379" s="160" t="str">
        <f t="shared" si="79"/>
        <v>是</v>
      </c>
    </row>
    <row r="1380" s="177" customFormat="1" ht="36" customHeight="1" spans="1:6">
      <c r="A1380" s="501"/>
      <c r="B1380" s="502" t="s">
        <v>1179</v>
      </c>
      <c r="C1380" s="503">
        <f>SUM(C1375,C1373,C1372,C1366,C1365,C1306,C1247,C1225,C1179,C1169,C1141,C1120,C1049,C984,C870,C846,C765,C684,C553,C493,C436,C380,C286,C266,C263,C4)</f>
        <v>320000</v>
      </c>
      <c r="D1380" s="503">
        <f>SUM(D1375,D1373,D1372,D1366,D1365,D1306,D1247,D1225,D1179,D1169,D1141,D1120,D1049,D984,D870,D846,D765,D684,D553,D493,D436,D380,D286,D266,D263,D4)</f>
        <v>300000</v>
      </c>
      <c r="E1380" s="316">
        <f t="shared" si="78"/>
        <v>-0.063</v>
      </c>
      <c r="F1380" s="160" t="str">
        <f t="shared" si="79"/>
        <v>是</v>
      </c>
    </row>
    <row r="1381" spans="3:3">
      <c r="C1381" s="504"/>
    </row>
    <row r="1382" spans="3:3">
      <c r="C1382" s="505"/>
    </row>
    <row r="1383" spans="3:3">
      <c r="C1383" s="504"/>
    </row>
    <row r="1384" spans="3:3">
      <c r="C1384" s="505"/>
    </row>
    <row r="1385" spans="3:3">
      <c r="C1385" s="504"/>
    </row>
    <row r="1386" spans="3:3">
      <c r="C1386" s="504"/>
    </row>
    <row r="1387" spans="3:3">
      <c r="C1387" s="505"/>
    </row>
    <row r="1388" spans="3:3">
      <c r="C1388" s="504"/>
    </row>
    <row r="1389" spans="3:3">
      <c r="C1389" s="504"/>
    </row>
    <row r="1390" spans="3:3">
      <c r="C1390" s="504"/>
    </row>
    <row r="1391" spans="3:3">
      <c r="C1391" s="504"/>
    </row>
    <row r="1392" spans="3:5">
      <c r="C1392" s="505"/>
      <c r="E1392" s="443">
        <f>IF(C1380&lt;&gt;0,IF((D1380/C1380-1)&lt;-30%,"",IF((D1380/C1380-1)&gt;150%,"",D1380/C1380-1)),"")</f>
        <v>0</v>
      </c>
    </row>
    <row r="1393" spans="3:3">
      <c r="C1393" s="504"/>
    </row>
  </sheetData>
  <mergeCells count="1">
    <mergeCell ref="B1:E1"/>
  </mergeCells>
  <conditionalFormatting sqref="F4">
    <cfRule type="cellIs" dxfId="1" priority="1440" stopIfTrue="1" operator="lessThan">
      <formula>0</formula>
    </cfRule>
  </conditionalFormatting>
  <conditionalFormatting sqref="F5">
    <cfRule type="cellIs" dxfId="1" priority="1352" stopIfTrue="1" operator="lessThan">
      <formula>0</formula>
    </cfRule>
  </conditionalFormatting>
  <conditionalFormatting sqref="F6">
    <cfRule type="cellIs" dxfId="1" priority="1351" stopIfTrue="1" operator="lessThan">
      <formula>0</formula>
    </cfRule>
  </conditionalFormatting>
  <conditionalFormatting sqref="F7">
    <cfRule type="cellIs" dxfId="1" priority="1350" stopIfTrue="1" operator="lessThan">
      <formula>0</formula>
    </cfRule>
  </conditionalFormatting>
  <conditionalFormatting sqref="F8">
    <cfRule type="cellIs" dxfId="1" priority="1349" stopIfTrue="1" operator="lessThan">
      <formula>0</formula>
    </cfRule>
  </conditionalFormatting>
  <conditionalFormatting sqref="F9">
    <cfRule type="cellIs" dxfId="1" priority="1348" stopIfTrue="1" operator="lessThan">
      <formula>0</formula>
    </cfRule>
  </conditionalFormatting>
  <conditionalFormatting sqref="F10">
    <cfRule type="cellIs" dxfId="1" priority="1347" stopIfTrue="1" operator="lessThan">
      <formula>0</formula>
    </cfRule>
  </conditionalFormatting>
  <conditionalFormatting sqref="F11">
    <cfRule type="cellIs" dxfId="1" priority="1346" stopIfTrue="1" operator="lessThan">
      <formula>0</formula>
    </cfRule>
  </conditionalFormatting>
  <conditionalFormatting sqref="F12">
    <cfRule type="cellIs" dxfId="1" priority="1345" stopIfTrue="1" operator="lessThan">
      <formula>0</formula>
    </cfRule>
  </conditionalFormatting>
  <conditionalFormatting sqref="F13">
    <cfRule type="cellIs" dxfId="1" priority="1344" stopIfTrue="1" operator="lessThan">
      <formula>0</formula>
    </cfRule>
  </conditionalFormatting>
  <conditionalFormatting sqref="F14">
    <cfRule type="cellIs" dxfId="1" priority="1343" stopIfTrue="1" operator="lessThan">
      <formula>0</formula>
    </cfRule>
  </conditionalFormatting>
  <conditionalFormatting sqref="F15">
    <cfRule type="cellIs" dxfId="1" priority="1342" stopIfTrue="1" operator="lessThan">
      <formula>0</formula>
    </cfRule>
  </conditionalFormatting>
  <conditionalFormatting sqref="F16">
    <cfRule type="cellIs" dxfId="1" priority="1341" stopIfTrue="1" operator="lessThan">
      <formula>0</formula>
    </cfRule>
  </conditionalFormatting>
  <conditionalFormatting sqref="F17">
    <cfRule type="cellIs" dxfId="1" priority="1340" stopIfTrue="1" operator="lessThan">
      <formula>0</formula>
    </cfRule>
  </conditionalFormatting>
  <conditionalFormatting sqref="F18">
    <cfRule type="cellIs" dxfId="1" priority="1339" stopIfTrue="1" operator="lessThan">
      <formula>0</formula>
    </cfRule>
  </conditionalFormatting>
  <conditionalFormatting sqref="F19">
    <cfRule type="cellIs" dxfId="1" priority="1338" stopIfTrue="1" operator="lessThan">
      <formula>0</formula>
    </cfRule>
  </conditionalFormatting>
  <conditionalFormatting sqref="F20">
    <cfRule type="cellIs" dxfId="1" priority="1337" stopIfTrue="1" operator="lessThan">
      <formula>0</formula>
    </cfRule>
  </conditionalFormatting>
  <conditionalFormatting sqref="F21">
    <cfRule type="cellIs" dxfId="1" priority="1336" stopIfTrue="1" operator="lessThan">
      <formula>0</formula>
    </cfRule>
  </conditionalFormatting>
  <conditionalFormatting sqref="F22">
    <cfRule type="cellIs" dxfId="1" priority="1335" stopIfTrue="1" operator="lessThan">
      <formula>0</formula>
    </cfRule>
  </conditionalFormatting>
  <conditionalFormatting sqref="F23">
    <cfRule type="cellIs" dxfId="1" priority="1334" stopIfTrue="1" operator="lessThan">
      <formula>0</formula>
    </cfRule>
  </conditionalFormatting>
  <conditionalFormatting sqref="F24">
    <cfRule type="cellIs" dxfId="1" priority="1333" stopIfTrue="1" operator="lessThan">
      <formula>0</formula>
    </cfRule>
  </conditionalFormatting>
  <conditionalFormatting sqref="F25">
    <cfRule type="cellIs" dxfId="1" priority="1332" stopIfTrue="1" operator="lessThan">
      <formula>0</formula>
    </cfRule>
  </conditionalFormatting>
  <conditionalFormatting sqref="F26">
    <cfRule type="cellIs" dxfId="1" priority="1331" stopIfTrue="1" operator="lessThan">
      <formula>0</formula>
    </cfRule>
  </conditionalFormatting>
  <conditionalFormatting sqref="F27">
    <cfRule type="cellIs" dxfId="1" priority="1330" stopIfTrue="1" operator="lessThan">
      <formula>0</formula>
    </cfRule>
  </conditionalFormatting>
  <conditionalFormatting sqref="F28">
    <cfRule type="cellIs" dxfId="1" priority="1329" stopIfTrue="1" operator="lessThan">
      <formula>0</formula>
    </cfRule>
  </conditionalFormatting>
  <conditionalFormatting sqref="F29">
    <cfRule type="cellIs" dxfId="1" priority="1328" stopIfTrue="1" operator="lessThan">
      <formula>0</formula>
    </cfRule>
  </conditionalFormatting>
  <conditionalFormatting sqref="F30">
    <cfRule type="cellIs" dxfId="1" priority="1327" stopIfTrue="1" operator="lessThan">
      <formula>0</formula>
    </cfRule>
  </conditionalFormatting>
  <conditionalFormatting sqref="F31">
    <cfRule type="cellIs" dxfId="1" priority="1326" stopIfTrue="1" operator="lessThan">
      <formula>0</formula>
    </cfRule>
  </conditionalFormatting>
  <conditionalFormatting sqref="F32">
    <cfRule type="cellIs" dxfId="1" priority="1325" stopIfTrue="1" operator="lessThan">
      <formula>0</formula>
    </cfRule>
  </conditionalFormatting>
  <conditionalFormatting sqref="F33">
    <cfRule type="cellIs" dxfId="1" priority="1324" stopIfTrue="1" operator="lessThan">
      <formula>0</formula>
    </cfRule>
  </conditionalFormatting>
  <conditionalFormatting sqref="F34">
    <cfRule type="cellIs" dxfId="1" priority="1323" stopIfTrue="1" operator="lessThan">
      <formula>0</formula>
    </cfRule>
  </conditionalFormatting>
  <conditionalFormatting sqref="F35">
    <cfRule type="cellIs" dxfId="1" priority="1322" stopIfTrue="1" operator="lessThan">
      <formula>0</formula>
    </cfRule>
  </conditionalFormatting>
  <conditionalFormatting sqref="F36">
    <cfRule type="cellIs" dxfId="1" priority="1321" stopIfTrue="1" operator="lessThan">
      <formula>0</formula>
    </cfRule>
  </conditionalFormatting>
  <conditionalFormatting sqref="F37">
    <cfRule type="cellIs" dxfId="1" priority="1320" stopIfTrue="1" operator="lessThan">
      <formula>0</formula>
    </cfRule>
  </conditionalFormatting>
  <conditionalFormatting sqref="F38">
    <cfRule type="cellIs" dxfId="1" priority="1319" stopIfTrue="1" operator="lessThan">
      <formula>0</formula>
    </cfRule>
  </conditionalFormatting>
  <conditionalFormatting sqref="F39">
    <cfRule type="cellIs" dxfId="1" priority="1318" stopIfTrue="1" operator="lessThan">
      <formula>0</formula>
    </cfRule>
  </conditionalFormatting>
  <conditionalFormatting sqref="F40">
    <cfRule type="cellIs" dxfId="1" priority="1317" stopIfTrue="1" operator="lessThan">
      <formula>0</formula>
    </cfRule>
  </conditionalFormatting>
  <conditionalFormatting sqref="F41">
    <cfRule type="cellIs" dxfId="1" priority="1316" stopIfTrue="1" operator="lessThan">
      <formula>0</formula>
    </cfRule>
  </conditionalFormatting>
  <conditionalFormatting sqref="F42">
    <cfRule type="cellIs" dxfId="1" priority="1315" stopIfTrue="1" operator="lessThan">
      <formula>0</formula>
    </cfRule>
  </conditionalFormatting>
  <conditionalFormatting sqref="F43">
    <cfRule type="cellIs" dxfId="1" priority="1314" stopIfTrue="1" operator="lessThan">
      <formula>0</formula>
    </cfRule>
  </conditionalFormatting>
  <conditionalFormatting sqref="F44">
    <cfRule type="cellIs" dxfId="1" priority="1313" stopIfTrue="1" operator="lessThan">
      <formula>0</formula>
    </cfRule>
  </conditionalFormatting>
  <conditionalFormatting sqref="F45">
    <cfRule type="cellIs" dxfId="1" priority="1312" stopIfTrue="1" operator="lessThan">
      <formula>0</formula>
    </cfRule>
  </conditionalFormatting>
  <conditionalFormatting sqref="F46">
    <cfRule type="cellIs" dxfId="1" priority="1311" stopIfTrue="1" operator="lessThan">
      <formula>0</formula>
    </cfRule>
  </conditionalFormatting>
  <conditionalFormatting sqref="F47">
    <cfRule type="cellIs" dxfId="1" priority="1310" stopIfTrue="1" operator="lessThan">
      <formula>0</formula>
    </cfRule>
  </conditionalFormatting>
  <conditionalFormatting sqref="F48">
    <cfRule type="cellIs" dxfId="1" priority="1309" stopIfTrue="1" operator="lessThan">
      <formula>0</formula>
    </cfRule>
  </conditionalFormatting>
  <conditionalFormatting sqref="F49">
    <cfRule type="cellIs" dxfId="1" priority="1308" stopIfTrue="1" operator="lessThan">
      <formula>0</formula>
    </cfRule>
  </conditionalFormatting>
  <conditionalFormatting sqref="F50">
    <cfRule type="cellIs" dxfId="1" priority="1307" stopIfTrue="1" operator="lessThan">
      <formula>0</formula>
    </cfRule>
  </conditionalFormatting>
  <conditionalFormatting sqref="F51">
    <cfRule type="cellIs" dxfId="1" priority="1306" stopIfTrue="1" operator="lessThan">
      <formula>0</formula>
    </cfRule>
  </conditionalFormatting>
  <conditionalFormatting sqref="F52">
    <cfRule type="cellIs" dxfId="1" priority="1305" stopIfTrue="1" operator="lessThan">
      <formula>0</formula>
    </cfRule>
  </conditionalFormatting>
  <conditionalFormatting sqref="F53">
    <cfRule type="cellIs" dxfId="1" priority="1304" stopIfTrue="1" operator="lessThan">
      <formula>0</formula>
    </cfRule>
  </conditionalFormatting>
  <conditionalFormatting sqref="F54">
    <cfRule type="cellIs" dxfId="1" priority="1303" stopIfTrue="1" operator="lessThan">
      <formula>0</formula>
    </cfRule>
  </conditionalFormatting>
  <conditionalFormatting sqref="F56">
    <cfRule type="cellIs" dxfId="1" priority="1301" stopIfTrue="1" operator="lessThan">
      <formula>0</formula>
    </cfRule>
  </conditionalFormatting>
  <conditionalFormatting sqref="F57">
    <cfRule type="cellIs" dxfId="1" priority="1300" stopIfTrue="1" operator="lessThan">
      <formula>0</formula>
    </cfRule>
  </conditionalFormatting>
  <conditionalFormatting sqref="F58">
    <cfRule type="cellIs" dxfId="1" priority="1299" stopIfTrue="1" operator="lessThan">
      <formula>0</formula>
    </cfRule>
  </conditionalFormatting>
  <conditionalFormatting sqref="F59">
    <cfRule type="cellIs" dxfId="1" priority="1298" stopIfTrue="1" operator="lessThan">
      <formula>0</formula>
    </cfRule>
  </conditionalFormatting>
  <conditionalFormatting sqref="F60">
    <cfRule type="cellIs" dxfId="1" priority="1297" stopIfTrue="1" operator="lessThan">
      <formula>0</formula>
    </cfRule>
  </conditionalFormatting>
  <conditionalFormatting sqref="F61">
    <cfRule type="cellIs" dxfId="1" priority="1296" stopIfTrue="1" operator="lessThan">
      <formula>0</formula>
    </cfRule>
  </conditionalFormatting>
  <conditionalFormatting sqref="F62">
    <cfRule type="cellIs" dxfId="1" priority="1295" stopIfTrue="1" operator="lessThan">
      <formula>0</formula>
    </cfRule>
  </conditionalFormatting>
  <conditionalFormatting sqref="F63">
    <cfRule type="cellIs" dxfId="1" priority="1294" stopIfTrue="1" operator="lessThan">
      <formula>0</formula>
    </cfRule>
  </conditionalFormatting>
  <conditionalFormatting sqref="F64">
    <cfRule type="cellIs" dxfId="1" priority="1293" stopIfTrue="1" operator="lessThan">
      <formula>0</formula>
    </cfRule>
  </conditionalFormatting>
  <conditionalFormatting sqref="F65">
    <cfRule type="cellIs" dxfId="1" priority="1292" stopIfTrue="1" operator="lessThan">
      <formula>0</formula>
    </cfRule>
  </conditionalFormatting>
  <conditionalFormatting sqref="F66">
    <cfRule type="cellIs" dxfId="1" priority="1291" stopIfTrue="1" operator="lessThan">
      <formula>0</formula>
    </cfRule>
  </conditionalFormatting>
  <conditionalFormatting sqref="F67">
    <cfRule type="cellIs" dxfId="1" priority="1290" stopIfTrue="1" operator="lessThan">
      <formula>0</formula>
    </cfRule>
  </conditionalFormatting>
  <conditionalFormatting sqref="F68">
    <cfRule type="cellIs" dxfId="1" priority="1289" stopIfTrue="1" operator="lessThan">
      <formula>0</formula>
    </cfRule>
  </conditionalFormatting>
  <conditionalFormatting sqref="F69">
    <cfRule type="cellIs" dxfId="1" priority="1288" stopIfTrue="1" operator="lessThan">
      <formula>0</formula>
    </cfRule>
  </conditionalFormatting>
  <conditionalFormatting sqref="F70">
    <cfRule type="cellIs" dxfId="1" priority="1287" stopIfTrue="1" operator="lessThan">
      <formula>0</formula>
    </cfRule>
  </conditionalFormatting>
  <conditionalFormatting sqref="F71">
    <cfRule type="cellIs" dxfId="1" priority="1286" stopIfTrue="1" operator="lessThan">
      <formula>0</formula>
    </cfRule>
  </conditionalFormatting>
  <conditionalFormatting sqref="F72">
    <cfRule type="cellIs" dxfId="1" priority="1285" stopIfTrue="1" operator="lessThan">
      <formula>0</formula>
    </cfRule>
  </conditionalFormatting>
  <conditionalFormatting sqref="F73">
    <cfRule type="cellIs" dxfId="1" priority="1284" stopIfTrue="1" operator="lessThan">
      <formula>0</formula>
    </cfRule>
  </conditionalFormatting>
  <conditionalFormatting sqref="F74">
    <cfRule type="cellIs" dxfId="1" priority="1283" stopIfTrue="1" operator="lessThan">
      <formula>0</formula>
    </cfRule>
  </conditionalFormatting>
  <conditionalFormatting sqref="F75">
    <cfRule type="cellIs" dxfId="1" priority="1282" stopIfTrue="1" operator="lessThan">
      <formula>0</formula>
    </cfRule>
  </conditionalFormatting>
  <conditionalFormatting sqref="F76">
    <cfRule type="cellIs" dxfId="1" priority="1281" stopIfTrue="1" operator="lessThan">
      <formula>0</formula>
    </cfRule>
  </conditionalFormatting>
  <conditionalFormatting sqref="F77">
    <cfRule type="cellIs" dxfId="1" priority="1280" stopIfTrue="1" operator="lessThan">
      <formula>0</formula>
    </cfRule>
  </conditionalFormatting>
  <conditionalFormatting sqref="F78">
    <cfRule type="cellIs" dxfId="1" priority="1279" stopIfTrue="1" operator="lessThan">
      <formula>0</formula>
    </cfRule>
  </conditionalFormatting>
  <conditionalFormatting sqref="F79">
    <cfRule type="cellIs" dxfId="1" priority="1278" stopIfTrue="1" operator="lessThan">
      <formula>0</formula>
    </cfRule>
  </conditionalFormatting>
  <conditionalFormatting sqref="F80">
    <cfRule type="cellIs" dxfId="1" priority="1277" stopIfTrue="1" operator="lessThan">
      <formula>0</formula>
    </cfRule>
  </conditionalFormatting>
  <conditionalFormatting sqref="F81">
    <cfRule type="cellIs" dxfId="1" priority="1276" stopIfTrue="1" operator="lessThan">
      <formula>0</formula>
    </cfRule>
  </conditionalFormatting>
  <conditionalFormatting sqref="F82">
    <cfRule type="cellIs" dxfId="1" priority="1275" stopIfTrue="1" operator="lessThan">
      <formula>0</formula>
    </cfRule>
  </conditionalFormatting>
  <conditionalFormatting sqref="F83">
    <cfRule type="cellIs" dxfId="1" priority="1274" stopIfTrue="1" operator="lessThan">
      <formula>0</formula>
    </cfRule>
  </conditionalFormatting>
  <conditionalFormatting sqref="F84">
    <cfRule type="cellIs" dxfId="1" priority="1273" stopIfTrue="1" operator="lessThan">
      <formula>0</formula>
    </cfRule>
  </conditionalFormatting>
  <conditionalFormatting sqref="F85">
    <cfRule type="cellIs" dxfId="1" priority="1272" stopIfTrue="1" operator="lessThan">
      <formula>0</formula>
    </cfRule>
  </conditionalFormatting>
  <conditionalFormatting sqref="F86">
    <cfRule type="cellIs" dxfId="1" priority="1271" stopIfTrue="1" operator="lessThan">
      <formula>0</formula>
    </cfRule>
  </conditionalFormatting>
  <conditionalFormatting sqref="F87">
    <cfRule type="cellIs" dxfId="1" priority="1270" stopIfTrue="1" operator="lessThan">
      <formula>0</formula>
    </cfRule>
  </conditionalFormatting>
  <conditionalFormatting sqref="F88">
    <cfRule type="cellIs" dxfId="1" priority="1269" stopIfTrue="1" operator="lessThan">
      <formula>0</formula>
    </cfRule>
  </conditionalFormatting>
  <conditionalFormatting sqref="F89">
    <cfRule type="cellIs" dxfId="1" priority="1268" stopIfTrue="1" operator="lessThan">
      <formula>0</formula>
    </cfRule>
  </conditionalFormatting>
  <conditionalFormatting sqref="F90">
    <cfRule type="cellIs" dxfId="1" priority="1267" stopIfTrue="1" operator="lessThan">
      <formula>0</formula>
    </cfRule>
  </conditionalFormatting>
  <conditionalFormatting sqref="F91">
    <cfRule type="cellIs" dxfId="1" priority="1266" stopIfTrue="1" operator="lessThan">
      <formula>0</formula>
    </cfRule>
  </conditionalFormatting>
  <conditionalFormatting sqref="F92">
    <cfRule type="cellIs" dxfId="1" priority="1265" stopIfTrue="1" operator="lessThan">
      <formula>0</formula>
    </cfRule>
  </conditionalFormatting>
  <conditionalFormatting sqref="F93">
    <cfRule type="cellIs" dxfId="1" priority="1264" stopIfTrue="1" operator="lessThan">
      <formula>0</formula>
    </cfRule>
  </conditionalFormatting>
  <conditionalFormatting sqref="F94">
    <cfRule type="cellIs" dxfId="1" priority="1263" stopIfTrue="1" operator="lessThan">
      <formula>0</formula>
    </cfRule>
  </conditionalFormatting>
  <conditionalFormatting sqref="F95">
    <cfRule type="cellIs" dxfId="1" priority="1262" stopIfTrue="1" operator="lessThan">
      <formula>0</formula>
    </cfRule>
  </conditionalFormatting>
  <conditionalFormatting sqref="F96">
    <cfRule type="cellIs" dxfId="1" priority="1261" stopIfTrue="1" operator="lessThan">
      <formula>0</formula>
    </cfRule>
  </conditionalFormatting>
  <conditionalFormatting sqref="F97">
    <cfRule type="cellIs" dxfId="1" priority="1260" stopIfTrue="1" operator="lessThan">
      <formula>0</formula>
    </cfRule>
  </conditionalFormatting>
  <conditionalFormatting sqref="F98">
    <cfRule type="cellIs" dxfId="1" priority="1259" stopIfTrue="1" operator="lessThan">
      <formula>0</formula>
    </cfRule>
  </conditionalFormatting>
  <conditionalFormatting sqref="F99">
    <cfRule type="cellIs" dxfId="1" priority="1258" stopIfTrue="1" operator="lessThan">
      <formula>0</formula>
    </cfRule>
  </conditionalFormatting>
  <conditionalFormatting sqref="F100">
    <cfRule type="cellIs" dxfId="1" priority="1257" stopIfTrue="1" operator="lessThan">
      <formula>0</formula>
    </cfRule>
  </conditionalFormatting>
  <conditionalFormatting sqref="F101">
    <cfRule type="cellIs" dxfId="1" priority="1256" stopIfTrue="1" operator="lessThan">
      <formula>0</formula>
    </cfRule>
  </conditionalFormatting>
  <conditionalFormatting sqref="F102">
    <cfRule type="cellIs" dxfId="1" priority="1255" stopIfTrue="1" operator="lessThan">
      <formula>0</formula>
    </cfRule>
  </conditionalFormatting>
  <conditionalFormatting sqref="F103">
    <cfRule type="cellIs" dxfId="1" priority="1254" stopIfTrue="1" operator="lessThan">
      <formula>0</formula>
    </cfRule>
  </conditionalFormatting>
  <conditionalFormatting sqref="F104">
    <cfRule type="cellIs" dxfId="1" priority="1253" stopIfTrue="1" operator="lessThan">
      <formula>0</formula>
    </cfRule>
  </conditionalFormatting>
  <conditionalFormatting sqref="F105">
    <cfRule type="cellIs" dxfId="1" priority="1252" stopIfTrue="1" operator="lessThan">
      <formula>0</formula>
    </cfRule>
  </conditionalFormatting>
  <conditionalFormatting sqref="F106">
    <cfRule type="cellIs" dxfId="1" priority="1251" stopIfTrue="1" operator="lessThan">
      <formula>0</formula>
    </cfRule>
  </conditionalFormatting>
  <conditionalFormatting sqref="F107">
    <cfRule type="cellIs" dxfId="1" priority="1250" stopIfTrue="1" operator="lessThan">
      <formula>0</formula>
    </cfRule>
  </conditionalFormatting>
  <conditionalFormatting sqref="F108">
    <cfRule type="cellIs" dxfId="1" priority="1249" stopIfTrue="1" operator="lessThan">
      <formula>0</formula>
    </cfRule>
  </conditionalFormatting>
  <conditionalFormatting sqref="F109">
    <cfRule type="cellIs" dxfId="1" priority="1248" stopIfTrue="1" operator="lessThan">
      <formula>0</formula>
    </cfRule>
  </conditionalFormatting>
  <conditionalFormatting sqref="F110">
    <cfRule type="cellIs" dxfId="1" priority="1247" stopIfTrue="1" operator="lessThan">
      <formula>0</formula>
    </cfRule>
  </conditionalFormatting>
  <conditionalFormatting sqref="F111">
    <cfRule type="cellIs" dxfId="1" priority="1246" stopIfTrue="1" operator="lessThan">
      <formula>0</formula>
    </cfRule>
  </conditionalFormatting>
  <conditionalFormatting sqref="F112">
    <cfRule type="cellIs" dxfId="1" priority="1245" stopIfTrue="1" operator="lessThan">
      <formula>0</formula>
    </cfRule>
  </conditionalFormatting>
  <conditionalFormatting sqref="F113">
    <cfRule type="cellIs" dxfId="1" priority="1244" stopIfTrue="1" operator="lessThan">
      <formula>0</formula>
    </cfRule>
  </conditionalFormatting>
  <conditionalFormatting sqref="F114">
    <cfRule type="cellIs" dxfId="1" priority="1243" stopIfTrue="1" operator="lessThan">
      <formula>0</formula>
    </cfRule>
  </conditionalFormatting>
  <conditionalFormatting sqref="F115">
    <cfRule type="cellIs" dxfId="1" priority="1242" stopIfTrue="1" operator="lessThan">
      <formula>0</formula>
    </cfRule>
  </conditionalFormatting>
  <conditionalFormatting sqref="F116">
    <cfRule type="cellIs" dxfId="1" priority="1241" stopIfTrue="1" operator="lessThan">
      <formula>0</formula>
    </cfRule>
  </conditionalFormatting>
  <conditionalFormatting sqref="F117">
    <cfRule type="cellIs" dxfId="1" priority="1240" stopIfTrue="1" operator="lessThan">
      <formula>0</formula>
    </cfRule>
  </conditionalFormatting>
  <conditionalFormatting sqref="F118">
    <cfRule type="cellIs" dxfId="1" priority="1239" stopIfTrue="1" operator="lessThan">
      <formula>0</formula>
    </cfRule>
  </conditionalFormatting>
  <conditionalFormatting sqref="F119">
    <cfRule type="cellIs" dxfId="1" priority="1238" stopIfTrue="1" operator="lessThan">
      <formula>0</formula>
    </cfRule>
  </conditionalFormatting>
  <conditionalFormatting sqref="F120">
    <cfRule type="cellIs" dxfId="1" priority="1237" stopIfTrue="1" operator="lessThan">
      <formula>0</formula>
    </cfRule>
  </conditionalFormatting>
  <conditionalFormatting sqref="F121">
    <cfRule type="cellIs" dxfId="1" priority="1236" stopIfTrue="1" operator="lessThan">
      <formula>0</formula>
    </cfRule>
  </conditionalFormatting>
  <conditionalFormatting sqref="F122">
    <cfRule type="cellIs" dxfId="1" priority="1235" stopIfTrue="1" operator="lessThan">
      <formula>0</formula>
    </cfRule>
  </conditionalFormatting>
  <conditionalFormatting sqref="F123">
    <cfRule type="cellIs" dxfId="1" priority="1234" stopIfTrue="1" operator="lessThan">
      <formula>0</formula>
    </cfRule>
  </conditionalFormatting>
  <conditionalFormatting sqref="F125">
    <cfRule type="cellIs" dxfId="1" priority="1232" stopIfTrue="1" operator="lessThan">
      <formula>0</formula>
    </cfRule>
  </conditionalFormatting>
  <conditionalFormatting sqref="F126">
    <cfRule type="cellIs" dxfId="1" priority="1231" stopIfTrue="1" operator="lessThan">
      <formula>0</formula>
    </cfRule>
  </conditionalFormatting>
  <conditionalFormatting sqref="F127">
    <cfRule type="cellIs" dxfId="1" priority="1230" stopIfTrue="1" operator="lessThan">
      <formula>0</formula>
    </cfRule>
  </conditionalFormatting>
  <conditionalFormatting sqref="F128">
    <cfRule type="cellIs" dxfId="1" priority="1229" stopIfTrue="1" operator="lessThan">
      <formula>0</formula>
    </cfRule>
  </conditionalFormatting>
  <conditionalFormatting sqref="F129">
    <cfRule type="cellIs" dxfId="1" priority="1228" stopIfTrue="1" operator="lessThan">
      <formula>0</formula>
    </cfRule>
  </conditionalFormatting>
  <conditionalFormatting sqref="F130">
    <cfRule type="cellIs" dxfId="1" priority="1227" stopIfTrue="1" operator="lessThan">
      <formula>0</formula>
    </cfRule>
  </conditionalFormatting>
  <conditionalFormatting sqref="F131">
    <cfRule type="cellIs" dxfId="1" priority="1226" stopIfTrue="1" operator="lessThan">
      <formula>0</formula>
    </cfRule>
  </conditionalFormatting>
  <conditionalFormatting sqref="F132">
    <cfRule type="cellIs" dxfId="1" priority="1225" stopIfTrue="1" operator="lessThan">
      <formula>0</formula>
    </cfRule>
  </conditionalFormatting>
  <conditionalFormatting sqref="F133">
    <cfRule type="cellIs" dxfId="1" priority="1224" stopIfTrue="1" operator="lessThan">
      <formula>0</formula>
    </cfRule>
  </conditionalFormatting>
  <conditionalFormatting sqref="F134">
    <cfRule type="cellIs" dxfId="1" priority="1223" stopIfTrue="1" operator="lessThan">
      <formula>0</formula>
    </cfRule>
  </conditionalFormatting>
  <conditionalFormatting sqref="F135">
    <cfRule type="cellIs" dxfId="1" priority="1222" stopIfTrue="1" operator="lessThan">
      <formula>0</formula>
    </cfRule>
  </conditionalFormatting>
  <conditionalFormatting sqref="F136">
    <cfRule type="cellIs" dxfId="1" priority="1221" stopIfTrue="1" operator="lessThan">
      <formula>0</formula>
    </cfRule>
  </conditionalFormatting>
  <conditionalFormatting sqref="F137">
    <cfRule type="cellIs" dxfId="1" priority="1220" stopIfTrue="1" operator="lessThan">
      <formula>0</formula>
    </cfRule>
  </conditionalFormatting>
  <conditionalFormatting sqref="F138">
    <cfRule type="cellIs" dxfId="1" priority="1219" stopIfTrue="1" operator="lessThan">
      <formula>0</formula>
    </cfRule>
  </conditionalFormatting>
  <conditionalFormatting sqref="F139">
    <cfRule type="cellIs" dxfId="1" priority="1218" stopIfTrue="1" operator="lessThan">
      <formula>0</formula>
    </cfRule>
  </conditionalFormatting>
  <conditionalFormatting sqref="F140">
    <cfRule type="cellIs" dxfId="1" priority="1217" stopIfTrue="1" operator="lessThan">
      <formula>0</formula>
    </cfRule>
  </conditionalFormatting>
  <conditionalFormatting sqref="F141">
    <cfRule type="cellIs" dxfId="1" priority="1216" stopIfTrue="1" operator="lessThan">
      <formula>0</formula>
    </cfRule>
  </conditionalFormatting>
  <conditionalFormatting sqref="F142">
    <cfRule type="cellIs" dxfId="1" priority="1215" stopIfTrue="1" operator="lessThan">
      <formula>0</formula>
    </cfRule>
  </conditionalFormatting>
  <conditionalFormatting sqref="F143">
    <cfRule type="cellIs" dxfId="1" priority="1214" stopIfTrue="1" operator="lessThan">
      <formula>0</formula>
    </cfRule>
  </conditionalFormatting>
  <conditionalFormatting sqref="F144">
    <cfRule type="cellIs" dxfId="1" priority="1213" stopIfTrue="1" operator="lessThan">
      <formula>0</formula>
    </cfRule>
  </conditionalFormatting>
  <conditionalFormatting sqref="F145">
    <cfRule type="cellIs" dxfId="1" priority="1212" stopIfTrue="1" operator="lessThan">
      <formula>0</formula>
    </cfRule>
  </conditionalFormatting>
  <conditionalFormatting sqref="F146">
    <cfRule type="cellIs" dxfId="1" priority="1211" stopIfTrue="1" operator="lessThan">
      <formula>0</formula>
    </cfRule>
  </conditionalFormatting>
  <conditionalFormatting sqref="F147">
    <cfRule type="cellIs" dxfId="1" priority="1210" stopIfTrue="1" operator="lessThan">
      <formula>0</formula>
    </cfRule>
  </conditionalFormatting>
  <conditionalFormatting sqref="F148">
    <cfRule type="cellIs" dxfId="1" priority="1209" stopIfTrue="1" operator="lessThan">
      <formula>0</formula>
    </cfRule>
  </conditionalFormatting>
  <conditionalFormatting sqref="F149">
    <cfRule type="cellIs" dxfId="1" priority="1208" stopIfTrue="1" operator="lessThan">
      <formula>0</formula>
    </cfRule>
  </conditionalFormatting>
  <conditionalFormatting sqref="F150">
    <cfRule type="cellIs" dxfId="1" priority="1207" stopIfTrue="1" operator="lessThan">
      <formula>0</formula>
    </cfRule>
  </conditionalFormatting>
  <conditionalFormatting sqref="F151">
    <cfRule type="cellIs" dxfId="1" priority="1206" stopIfTrue="1" operator="lessThan">
      <formula>0</formula>
    </cfRule>
  </conditionalFormatting>
  <conditionalFormatting sqref="F152">
    <cfRule type="cellIs" dxfId="1" priority="1205" stopIfTrue="1" operator="lessThan">
      <formula>0</formula>
    </cfRule>
  </conditionalFormatting>
  <conditionalFormatting sqref="F153">
    <cfRule type="cellIs" dxfId="1" priority="1204" stopIfTrue="1" operator="lessThan">
      <formula>0</formula>
    </cfRule>
  </conditionalFormatting>
  <conditionalFormatting sqref="F154">
    <cfRule type="cellIs" dxfId="1" priority="1203" stopIfTrue="1" operator="lessThan">
      <formula>0</formula>
    </cfRule>
  </conditionalFormatting>
  <conditionalFormatting sqref="F155">
    <cfRule type="cellIs" dxfId="1" priority="1202" stopIfTrue="1" operator="lessThan">
      <formula>0</formula>
    </cfRule>
  </conditionalFormatting>
  <conditionalFormatting sqref="F156">
    <cfRule type="cellIs" dxfId="1" priority="1201" stopIfTrue="1" operator="lessThan">
      <formula>0</formula>
    </cfRule>
  </conditionalFormatting>
  <conditionalFormatting sqref="F157">
    <cfRule type="cellIs" dxfId="1" priority="1200" stopIfTrue="1" operator="lessThan">
      <formula>0</formula>
    </cfRule>
  </conditionalFormatting>
  <conditionalFormatting sqref="F158">
    <cfRule type="cellIs" dxfId="1" priority="1199" stopIfTrue="1" operator="lessThan">
      <formula>0</formula>
    </cfRule>
  </conditionalFormatting>
  <conditionalFormatting sqref="F159">
    <cfRule type="cellIs" dxfId="1" priority="1198" stopIfTrue="1" operator="lessThan">
      <formula>0</formula>
    </cfRule>
  </conditionalFormatting>
  <conditionalFormatting sqref="F160">
    <cfRule type="cellIs" dxfId="1" priority="1197" stopIfTrue="1" operator="lessThan">
      <formula>0</formula>
    </cfRule>
  </conditionalFormatting>
  <conditionalFormatting sqref="F161">
    <cfRule type="cellIs" dxfId="1" priority="1196" stopIfTrue="1" operator="lessThan">
      <formula>0</formula>
    </cfRule>
  </conditionalFormatting>
  <conditionalFormatting sqref="F162">
    <cfRule type="cellIs" dxfId="1" priority="1195" stopIfTrue="1" operator="lessThan">
      <formula>0</formula>
    </cfRule>
  </conditionalFormatting>
  <conditionalFormatting sqref="F163">
    <cfRule type="cellIs" dxfId="1" priority="1194" stopIfTrue="1" operator="lessThan">
      <formula>0</formula>
    </cfRule>
  </conditionalFormatting>
  <conditionalFormatting sqref="F164">
    <cfRule type="cellIs" dxfId="1" priority="1193" stopIfTrue="1" operator="lessThan">
      <formula>0</formula>
    </cfRule>
  </conditionalFormatting>
  <conditionalFormatting sqref="F165">
    <cfRule type="cellIs" dxfId="1" priority="1192" stopIfTrue="1" operator="lessThan">
      <formula>0</formula>
    </cfRule>
  </conditionalFormatting>
  <conditionalFormatting sqref="F166">
    <cfRule type="cellIs" dxfId="1" priority="1191" stopIfTrue="1" operator="lessThan">
      <formula>0</formula>
    </cfRule>
  </conditionalFormatting>
  <conditionalFormatting sqref="F167">
    <cfRule type="cellIs" dxfId="1" priority="1190" stopIfTrue="1" operator="lessThan">
      <formula>0</formula>
    </cfRule>
  </conditionalFormatting>
  <conditionalFormatting sqref="F168">
    <cfRule type="cellIs" dxfId="1" priority="1189" stopIfTrue="1" operator="lessThan">
      <formula>0</formula>
    </cfRule>
  </conditionalFormatting>
  <conditionalFormatting sqref="F169">
    <cfRule type="cellIs" dxfId="1" priority="1188" stopIfTrue="1" operator="lessThan">
      <formula>0</formula>
    </cfRule>
  </conditionalFormatting>
  <conditionalFormatting sqref="F170">
    <cfRule type="cellIs" dxfId="1" priority="1187" stopIfTrue="1" operator="lessThan">
      <formula>0</formula>
    </cfRule>
  </conditionalFormatting>
  <conditionalFormatting sqref="F171">
    <cfRule type="cellIs" dxfId="1" priority="1186" stopIfTrue="1" operator="lessThan">
      <formula>0</formula>
    </cfRule>
  </conditionalFormatting>
  <conditionalFormatting sqref="F172">
    <cfRule type="cellIs" dxfId="1" priority="1185" stopIfTrue="1" operator="lessThan">
      <formula>0</formula>
    </cfRule>
  </conditionalFormatting>
  <conditionalFormatting sqref="F173">
    <cfRule type="cellIs" dxfId="1" priority="1184" stopIfTrue="1" operator="lessThan">
      <formula>0</formula>
    </cfRule>
  </conditionalFormatting>
  <conditionalFormatting sqref="F174">
    <cfRule type="cellIs" dxfId="1" priority="1183" stopIfTrue="1" operator="lessThan">
      <formula>0</formula>
    </cfRule>
  </conditionalFormatting>
  <conditionalFormatting sqref="F175">
    <cfRule type="cellIs" dxfId="1" priority="1182" stopIfTrue="1" operator="lessThan">
      <formula>0</formula>
    </cfRule>
  </conditionalFormatting>
  <conditionalFormatting sqref="F176">
    <cfRule type="cellIs" dxfId="1" priority="1181" stopIfTrue="1" operator="lessThan">
      <formula>0</formula>
    </cfRule>
  </conditionalFormatting>
  <conditionalFormatting sqref="F177">
    <cfRule type="cellIs" dxfId="1" priority="1180" stopIfTrue="1" operator="lessThan">
      <formula>0</formula>
    </cfRule>
  </conditionalFormatting>
  <conditionalFormatting sqref="F178">
    <cfRule type="cellIs" dxfId="1" priority="1179" stopIfTrue="1" operator="lessThan">
      <formula>0</formula>
    </cfRule>
  </conditionalFormatting>
  <conditionalFormatting sqref="F179">
    <cfRule type="cellIs" dxfId="1" priority="1178" stopIfTrue="1" operator="lessThan">
      <formula>0</formula>
    </cfRule>
  </conditionalFormatting>
  <conditionalFormatting sqref="F180">
    <cfRule type="cellIs" dxfId="1" priority="1177" stopIfTrue="1" operator="lessThan">
      <formula>0</formula>
    </cfRule>
  </conditionalFormatting>
  <conditionalFormatting sqref="F181">
    <cfRule type="cellIs" dxfId="1" priority="1176" stopIfTrue="1" operator="lessThan">
      <formula>0</formula>
    </cfRule>
  </conditionalFormatting>
  <conditionalFormatting sqref="F182">
    <cfRule type="cellIs" dxfId="1" priority="1175" stopIfTrue="1" operator="lessThan">
      <formula>0</formula>
    </cfRule>
  </conditionalFormatting>
  <conditionalFormatting sqref="F183">
    <cfRule type="cellIs" dxfId="1" priority="1174" stopIfTrue="1" operator="lessThan">
      <formula>0</formula>
    </cfRule>
  </conditionalFormatting>
  <conditionalFormatting sqref="F184">
    <cfRule type="cellIs" dxfId="1" priority="1173" stopIfTrue="1" operator="lessThan">
      <formula>0</formula>
    </cfRule>
  </conditionalFormatting>
  <conditionalFormatting sqref="F185">
    <cfRule type="cellIs" dxfId="1" priority="1172" stopIfTrue="1" operator="lessThan">
      <formula>0</formula>
    </cfRule>
  </conditionalFormatting>
  <conditionalFormatting sqref="F186">
    <cfRule type="cellIs" dxfId="1" priority="1171" stopIfTrue="1" operator="lessThan">
      <formula>0</formula>
    </cfRule>
  </conditionalFormatting>
  <conditionalFormatting sqref="F187">
    <cfRule type="cellIs" dxfId="1" priority="1170" stopIfTrue="1" operator="lessThan">
      <formula>0</formula>
    </cfRule>
  </conditionalFormatting>
  <conditionalFormatting sqref="F188">
    <cfRule type="cellIs" dxfId="1" priority="1169" stopIfTrue="1" operator="lessThan">
      <formula>0</formula>
    </cfRule>
  </conditionalFormatting>
  <conditionalFormatting sqref="F189">
    <cfRule type="cellIs" dxfId="1" priority="1168" stopIfTrue="1" operator="lessThan">
      <formula>0</formula>
    </cfRule>
  </conditionalFormatting>
  <conditionalFormatting sqref="F190">
    <cfRule type="cellIs" dxfId="1" priority="1167" stopIfTrue="1" operator="lessThan">
      <formula>0</formula>
    </cfRule>
  </conditionalFormatting>
  <conditionalFormatting sqref="F191">
    <cfRule type="cellIs" dxfId="1" priority="1166" stopIfTrue="1" operator="lessThan">
      <formula>0</formula>
    </cfRule>
  </conditionalFormatting>
  <conditionalFormatting sqref="F192">
    <cfRule type="cellIs" dxfId="1" priority="1165" stopIfTrue="1" operator="lessThan">
      <formula>0</formula>
    </cfRule>
  </conditionalFormatting>
  <conditionalFormatting sqref="F193">
    <cfRule type="cellIs" dxfId="1" priority="1164" stopIfTrue="1" operator="lessThan">
      <formula>0</formula>
    </cfRule>
  </conditionalFormatting>
  <conditionalFormatting sqref="F194">
    <cfRule type="cellIs" dxfId="1" priority="1163" stopIfTrue="1" operator="lessThan">
      <formula>0</formula>
    </cfRule>
  </conditionalFormatting>
  <conditionalFormatting sqref="F195">
    <cfRule type="cellIs" dxfId="1" priority="1162" stopIfTrue="1" operator="lessThan">
      <formula>0</formula>
    </cfRule>
  </conditionalFormatting>
  <conditionalFormatting sqref="F196">
    <cfRule type="cellIs" dxfId="1" priority="1161" stopIfTrue="1" operator="lessThan">
      <formula>0</formula>
    </cfRule>
  </conditionalFormatting>
  <conditionalFormatting sqref="F197">
    <cfRule type="cellIs" dxfId="1" priority="1160" stopIfTrue="1" operator="lessThan">
      <formula>0</formula>
    </cfRule>
  </conditionalFormatting>
  <conditionalFormatting sqref="F198">
    <cfRule type="cellIs" dxfId="1" priority="1159" stopIfTrue="1" operator="lessThan">
      <formula>0</formula>
    </cfRule>
  </conditionalFormatting>
  <conditionalFormatting sqref="F199">
    <cfRule type="cellIs" dxfId="1" priority="1158" stopIfTrue="1" operator="lessThan">
      <formula>0</formula>
    </cfRule>
  </conditionalFormatting>
  <conditionalFormatting sqref="F200">
    <cfRule type="cellIs" dxfId="1" priority="1157" stopIfTrue="1" operator="lessThan">
      <formula>0</formula>
    </cfRule>
  </conditionalFormatting>
  <conditionalFormatting sqref="F201">
    <cfRule type="cellIs" dxfId="1" priority="1156" stopIfTrue="1" operator="lessThan">
      <formula>0</formula>
    </cfRule>
  </conditionalFormatting>
  <conditionalFormatting sqref="F202">
    <cfRule type="cellIs" dxfId="1" priority="1155" stopIfTrue="1" operator="lessThan">
      <formula>0</formula>
    </cfRule>
  </conditionalFormatting>
  <conditionalFormatting sqref="F203">
    <cfRule type="cellIs" dxfId="1" priority="1154" stopIfTrue="1" operator="lessThan">
      <formula>0</formula>
    </cfRule>
  </conditionalFormatting>
  <conditionalFormatting sqref="F204">
    <cfRule type="cellIs" dxfId="1" priority="1153" stopIfTrue="1" operator="lessThan">
      <formula>0</formula>
    </cfRule>
  </conditionalFormatting>
  <conditionalFormatting sqref="F205">
    <cfRule type="cellIs" dxfId="1" priority="1152" stopIfTrue="1" operator="lessThan">
      <formula>0</formula>
    </cfRule>
  </conditionalFormatting>
  <conditionalFormatting sqref="F206">
    <cfRule type="cellIs" dxfId="1" priority="1151" stopIfTrue="1" operator="lessThan">
      <formula>0</formula>
    </cfRule>
  </conditionalFormatting>
  <conditionalFormatting sqref="F207">
    <cfRule type="cellIs" dxfId="1" priority="1150" stopIfTrue="1" operator="lessThan">
      <formula>0</formula>
    </cfRule>
  </conditionalFormatting>
  <conditionalFormatting sqref="F208">
    <cfRule type="cellIs" dxfId="1" priority="1149" stopIfTrue="1" operator="lessThan">
      <formula>0</formula>
    </cfRule>
  </conditionalFormatting>
  <conditionalFormatting sqref="F209">
    <cfRule type="cellIs" dxfId="1" priority="1148" stopIfTrue="1" operator="lessThan">
      <formula>0</formula>
    </cfRule>
  </conditionalFormatting>
  <conditionalFormatting sqref="F210">
    <cfRule type="cellIs" dxfId="1" priority="1147" stopIfTrue="1" operator="lessThan">
      <formula>0</formula>
    </cfRule>
  </conditionalFormatting>
  <conditionalFormatting sqref="F211">
    <cfRule type="cellIs" dxfId="1" priority="1146" stopIfTrue="1" operator="lessThan">
      <formula>0</formula>
    </cfRule>
  </conditionalFormatting>
  <conditionalFormatting sqref="F212">
    <cfRule type="cellIs" dxfId="1" priority="1145" stopIfTrue="1" operator="lessThan">
      <formula>0</formula>
    </cfRule>
  </conditionalFormatting>
  <conditionalFormatting sqref="F213">
    <cfRule type="cellIs" dxfId="1" priority="1144" stopIfTrue="1" operator="lessThan">
      <formula>0</formula>
    </cfRule>
  </conditionalFormatting>
  <conditionalFormatting sqref="F214">
    <cfRule type="cellIs" dxfId="1" priority="1143" stopIfTrue="1" operator="lessThan">
      <formula>0</formula>
    </cfRule>
  </conditionalFormatting>
  <conditionalFormatting sqref="F215">
    <cfRule type="cellIs" dxfId="1" priority="1142" stopIfTrue="1" operator="lessThan">
      <formula>0</formula>
    </cfRule>
  </conditionalFormatting>
  <conditionalFormatting sqref="F216">
    <cfRule type="cellIs" dxfId="1" priority="1141" stopIfTrue="1" operator="lessThan">
      <formula>0</formula>
    </cfRule>
  </conditionalFormatting>
  <conditionalFormatting sqref="F217">
    <cfRule type="cellIs" dxfId="1" priority="1140" stopIfTrue="1" operator="lessThan">
      <formula>0</formula>
    </cfRule>
  </conditionalFormatting>
  <conditionalFormatting sqref="F218">
    <cfRule type="cellIs" dxfId="1" priority="1139" stopIfTrue="1" operator="lessThan">
      <formula>0</formula>
    </cfRule>
  </conditionalFormatting>
  <conditionalFormatting sqref="F219">
    <cfRule type="cellIs" dxfId="1" priority="1138" stopIfTrue="1" operator="lessThan">
      <formula>0</formula>
    </cfRule>
  </conditionalFormatting>
  <conditionalFormatting sqref="F220">
    <cfRule type="cellIs" dxfId="1" priority="1137" stopIfTrue="1" operator="lessThan">
      <formula>0</formula>
    </cfRule>
  </conditionalFormatting>
  <conditionalFormatting sqref="F221">
    <cfRule type="cellIs" dxfId="1" priority="1136" stopIfTrue="1" operator="lessThan">
      <formula>0</formula>
    </cfRule>
  </conditionalFormatting>
  <conditionalFormatting sqref="F222">
    <cfRule type="cellIs" dxfId="1" priority="1135" stopIfTrue="1" operator="lessThan">
      <formula>0</formula>
    </cfRule>
  </conditionalFormatting>
  <conditionalFormatting sqref="F223">
    <cfRule type="cellIs" dxfId="1" priority="1134" stopIfTrue="1" operator="lessThan">
      <formula>0</formula>
    </cfRule>
  </conditionalFormatting>
  <conditionalFormatting sqref="F224">
    <cfRule type="cellIs" dxfId="1" priority="1133" stopIfTrue="1" operator="lessThan">
      <formula>0</formula>
    </cfRule>
  </conditionalFormatting>
  <conditionalFormatting sqref="F225">
    <cfRule type="cellIs" dxfId="1" priority="1132" stopIfTrue="1" operator="lessThan">
      <formula>0</formula>
    </cfRule>
  </conditionalFormatting>
  <conditionalFormatting sqref="F226">
    <cfRule type="cellIs" dxfId="1" priority="1131" stopIfTrue="1" operator="lessThan">
      <formula>0</formula>
    </cfRule>
  </conditionalFormatting>
  <conditionalFormatting sqref="F227">
    <cfRule type="cellIs" dxfId="1" priority="1130" stopIfTrue="1" operator="lessThan">
      <formula>0</formula>
    </cfRule>
  </conditionalFormatting>
  <conditionalFormatting sqref="F228">
    <cfRule type="cellIs" dxfId="1" priority="1129" stopIfTrue="1" operator="lessThan">
      <formula>0</formula>
    </cfRule>
  </conditionalFormatting>
  <conditionalFormatting sqref="F229">
    <cfRule type="cellIs" dxfId="1" priority="1128" stopIfTrue="1" operator="lessThan">
      <formula>0</formula>
    </cfRule>
  </conditionalFormatting>
  <conditionalFormatting sqref="F230">
    <cfRule type="cellIs" dxfId="1" priority="1127" stopIfTrue="1" operator="lessThan">
      <formula>0</formula>
    </cfRule>
  </conditionalFormatting>
  <conditionalFormatting sqref="F231">
    <cfRule type="cellIs" dxfId="1" priority="1126" stopIfTrue="1" operator="lessThan">
      <formula>0</formula>
    </cfRule>
  </conditionalFormatting>
  <conditionalFormatting sqref="F232">
    <cfRule type="cellIs" dxfId="1" priority="1125" stopIfTrue="1" operator="lessThan">
      <formula>0</formula>
    </cfRule>
  </conditionalFormatting>
  <conditionalFormatting sqref="F233">
    <cfRule type="cellIs" dxfId="1" priority="1124" stopIfTrue="1" operator="lessThan">
      <formula>0</formula>
    </cfRule>
  </conditionalFormatting>
  <conditionalFormatting sqref="F234">
    <cfRule type="cellIs" dxfId="1" priority="1123" stopIfTrue="1" operator="lessThan">
      <formula>0</formula>
    </cfRule>
  </conditionalFormatting>
  <conditionalFormatting sqref="F235">
    <cfRule type="cellIs" dxfId="1" priority="1122" stopIfTrue="1" operator="lessThan">
      <formula>0</formula>
    </cfRule>
  </conditionalFormatting>
  <conditionalFormatting sqref="F236">
    <cfRule type="cellIs" dxfId="1" priority="1121" stopIfTrue="1" operator="lessThan">
      <formula>0</formula>
    </cfRule>
  </conditionalFormatting>
  <conditionalFormatting sqref="F237">
    <cfRule type="cellIs" dxfId="1" priority="1120" stopIfTrue="1" operator="lessThan">
      <formula>0</formula>
    </cfRule>
  </conditionalFormatting>
  <conditionalFormatting sqref="F238">
    <cfRule type="cellIs" dxfId="1" priority="1119" stopIfTrue="1" operator="lessThan">
      <formula>0</formula>
    </cfRule>
  </conditionalFormatting>
  <conditionalFormatting sqref="F239">
    <cfRule type="cellIs" dxfId="1" priority="1118" stopIfTrue="1" operator="lessThan">
      <formula>0</formula>
    </cfRule>
  </conditionalFormatting>
  <conditionalFormatting sqref="F240">
    <cfRule type="cellIs" dxfId="1" priority="1117" stopIfTrue="1" operator="lessThan">
      <formula>0</formula>
    </cfRule>
  </conditionalFormatting>
  <conditionalFormatting sqref="F241">
    <cfRule type="cellIs" dxfId="1" priority="1116" stopIfTrue="1" operator="lessThan">
      <formula>0</formula>
    </cfRule>
  </conditionalFormatting>
  <conditionalFormatting sqref="F242">
    <cfRule type="cellIs" dxfId="1" priority="1115" stopIfTrue="1" operator="lessThan">
      <formula>0</formula>
    </cfRule>
  </conditionalFormatting>
  <conditionalFormatting sqref="F243">
    <cfRule type="cellIs" dxfId="1" priority="1114" stopIfTrue="1" operator="lessThan">
      <formula>0</formula>
    </cfRule>
  </conditionalFormatting>
  <conditionalFormatting sqref="F244">
    <cfRule type="cellIs" dxfId="1" priority="1113" stopIfTrue="1" operator="lessThan">
      <formula>0</formula>
    </cfRule>
  </conditionalFormatting>
  <conditionalFormatting sqref="F259">
    <cfRule type="cellIs" dxfId="1" priority="1111" stopIfTrue="1" operator="lessThan">
      <formula>0</formula>
    </cfRule>
  </conditionalFormatting>
  <conditionalFormatting sqref="F260">
    <cfRule type="cellIs" dxfId="1" priority="1110" stopIfTrue="1" operator="lessThan">
      <formula>0</formula>
    </cfRule>
  </conditionalFormatting>
  <conditionalFormatting sqref="F261">
    <cfRule type="cellIs" dxfId="1" priority="1109" stopIfTrue="1" operator="lessThan">
      <formula>0</formula>
    </cfRule>
  </conditionalFormatting>
  <conditionalFormatting sqref="F262">
    <cfRule type="cellIs" dxfId="1" priority="1108" stopIfTrue="1" operator="lessThan">
      <formula>0</formula>
    </cfRule>
  </conditionalFormatting>
  <conditionalFormatting sqref="F263">
    <cfRule type="cellIs" dxfId="1" priority="1107" stopIfTrue="1" operator="lessThan">
      <formula>0</formula>
    </cfRule>
  </conditionalFormatting>
  <conditionalFormatting sqref="F264">
    <cfRule type="cellIs" dxfId="1" priority="1106" stopIfTrue="1" operator="lessThan">
      <formula>0</formula>
    </cfRule>
  </conditionalFormatting>
  <conditionalFormatting sqref="F265">
    <cfRule type="cellIs" dxfId="1" priority="1105" stopIfTrue="1" operator="lessThan">
      <formula>0</formula>
    </cfRule>
  </conditionalFormatting>
  <conditionalFormatting sqref="F266">
    <cfRule type="cellIs" dxfId="1" priority="1104" stopIfTrue="1" operator="lessThan">
      <formula>0</formula>
    </cfRule>
  </conditionalFormatting>
  <conditionalFormatting sqref="F267">
    <cfRule type="cellIs" dxfId="1" priority="1103" stopIfTrue="1" operator="lessThan">
      <formula>0</formula>
    </cfRule>
  </conditionalFormatting>
  <conditionalFormatting sqref="F268">
    <cfRule type="cellIs" dxfId="1" priority="1102" stopIfTrue="1" operator="lessThan">
      <formula>0</formula>
    </cfRule>
  </conditionalFormatting>
  <conditionalFormatting sqref="F269">
    <cfRule type="cellIs" dxfId="1" priority="1101" stopIfTrue="1" operator="lessThan">
      <formula>0</formula>
    </cfRule>
  </conditionalFormatting>
  <conditionalFormatting sqref="F270">
    <cfRule type="cellIs" dxfId="1" priority="1100" stopIfTrue="1" operator="lessThan">
      <formula>0</formula>
    </cfRule>
  </conditionalFormatting>
  <conditionalFormatting sqref="F271">
    <cfRule type="cellIs" dxfId="1" priority="1099" stopIfTrue="1" operator="lessThan">
      <formula>0</formula>
    </cfRule>
  </conditionalFormatting>
  <conditionalFormatting sqref="F272">
    <cfRule type="cellIs" dxfId="1" priority="1098" stopIfTrue="1" operator="lessThan">
      <formula>0</formula>
    </cfRule>
  </conditionalFormatting>
  <conditionalFormatting sqref="F273">
    <cfRule type="cellIs" dxfId="1" priority="1097" stopIfTrue="1" operator="lessThan">
      <formula>0</formula>
    </cfRule>
  </conditionalFormatting>
  <conditionalFormatting sqref="F274">
    <cfRule type="cellIs" dxfId="1" priority="1096" stopIfTrue="1" operator="lessThan">
      <formula>0</formula>
    </cfRule>
  </conditionalFormatting>
  <conditionalFormatting sqref="F275">
    <cfRule type="cellIs" dxfId="1" priority="1095" stopIfTrue="1" operator="lessThan">
      <formula>0</formula>
    </cfRule>
  </conditionalFormatting>
  <conditionalFormatting sqref="F276">
    <cfRule type="cellIs" dxfId="1" priority="1094" stopIfTrue="1" operator="lessThan">
      <formula>0</formula>
    </cfRule>
  </conditionalFormatting>
  <conditionalFormatting sqref="F277">
    <cfRule type="cellIs" dxfId="1" priority="1093" stopIfTrue="1" operator="lessThan">
      <formula>0</formula>
    </cfRule>
  </conditionalFormatting>
  <conditionalFormatting sqref="F278">
    <cfRule type="cellIs" dxfId="1" priority="1092" stopIfTrue="1" operator="lessThan">
      <formula>0</formula>
    </cfRule>
  </conditionalFormatting>
  <conditionalFormatting sqref="F279">
    <cfRule type="cellIs" dxfId="1" priority="1091" stopIfTrue="1" operator="lessThan">
      <formula>0</formula>
    </cfRule>
  </conditionalFormatting>
  <conditionalFormatting sqref="F280">
    <cfRule type="cellIs" dxfId="1" priority="1090" stopIfTrue="1" operator="lessThan">
      <formula>0</formula>
    </cfRule>
  </conditionalFormatting>
  <conditionalFormatting sqref="F281">
    <cfRule type="cellIs" dxfId="1" priority="1089" stopIfTrue="1" operator="lessThan">
      <formula>0</formula>
    </cfRule>
  </conditionalFormatting>
  <conditionalFormatting sqref="F282">
    <cfRule type="cellIs" dxfId="1" priority="1088" stopIfTrue="1" operator="lessThan">
      <formula>0</formula>
    </cfRule>
  </conditionalFormatting>
  <conditionalFormatting sqref="F283">
    <cfRule type="cellIs" dxfId="1" priority="1087" stopIfTrue="1" operator="lessThan">
      <formula>0</formula>
    </cfRule>
  </conditionalFormatting>
  <conditionalFormatting sqref="F284">
    <cfRule type="cellIs" dxfId="1" priority="1086" stopIfTrue="1" operator="lessThan">
      <formula>0</formula>
    </cfRule>
  </conditionalFormatting>
  <conditionalFormatting sqref="F285">
    <cfRule type="cellIs" dxfId="1" priority="1085" stopIfTrue="1" operator="lessThan">
      <formula>0</formula>
    </cfRule>
  </conditionalFormatting>
  <conditionalFormatting sqref="F286">
    <cfRule type="cellIs" dxfId="1" priority="1084" stopIfTrue="1" operator="lessThan">
      <formula>0</formula>
    </cfRule>
  </conditionalFormatting>
  <conditionalFormatting sqref="F287">
    <cfRule type="cellIs" dxfId="1" priority="1083" stopIfTrue="1" operator="lessThan">
      <formula>0</formula>
    </cfRule>
  </conditionalFormatting>
  <conditionalFormatting sqref="F288">
    <cfRule type="cellIs" dxfId="1" priority="1082" stopIfTrue="1" operator="lessThan">
      <formula>0</formula>
    </cfRule>
  </conditionalFormatting>
  <conditionalFormatting sqref="F289">
    <cfRule type="cellIs" dxfId="1" priority="1081" stopIfTrue="1" operator="lessThan">
      <formula>0</formula>
    </cfRule>
  </conditionalFormatting>
  <conditionalFormatting sqref="F290">
    <cfRule type="cellIs" dxfId="1" priority="1080" stopIfTrue="1" operator="lessThan">
      <formula>0</formula>
    </cfRule>
  </conditionalFormatting>
  <conditionalFormatting sqref="F291">
    <cfRule type="cellIs" dxfId="1" priority="1079" stopIfTrue="1" operator="lessThan">
      <formula>0</formula>
    </cfRule>
  </conditionalFormatting>
  <conditionalFormatting sqref="F292">
    <cfRule type="cellIs" dxfId="1" priority="1078" stopIfTrue="1" operator="lessThan">
      <formula>0</formula>
    </cfRule>
  </conditionalFormatting>
  <conditionalFormatting sqref="F293">
    <cfRule type="cellIs" dxfId="1" priority="1077" stopIfTrue="1" operator="lessThan">
      <formula>0</formula>
    </cfRule>
  </conditionalFormatting>
  <conditionalFormatting sqref="F294">
    <cfRule type="cellIs" dxfId="1" priority="1076" stopIfTrue="1" operator="lessThan">
      <formula>0</formula>
    </cfRule>
  </conditionalFormatting>
  <conditionalFormatting sqref="F295">
    <cfRule type="cellIs" dxfId="1" priority="1075" stopIfTrue="1" operator="lessThan">
      <formula>0</formula>
    </cfRule>
  </conditionalFormatting>
  <conditionalFormatting sqref="F296">
    <cfRule type="cellIs" dxfId="1" priority="1074" stopIfTrue="1" operator="lessThan">
      <formula>0</formula>
    </cfRule>
  </conditionalFormatting>
  <conditionalFormatting sqref="F297">
    <cfRule type="cellIs" dxfId="1" priority="1073" stopIfTrue="1" operator="lessThan">
      <formula>0</formula>
    </cfRule>
  </conditionalFormatting>
  <conditionalFormatting sqref="F298">
    <cfRule type="cellIs" dxfId="1" priority="1072" stopIfTrue="1" operator="lessThan">
      <formula>0</formula>
    </cfRule>
  </conditionalFormatting>
  <conditionalFormatting sqref="F299">
    <cfRule type="cellIs" dxfId="1" priority="1071" stopIfTrue="1" operator="lessThan">
      <formula>0</formula>
    </cfRule>
  </conditionalFormatting>
  <conditionalFormatting sqref="F300">
    <cfRule type="cellIs" dxfId="1" priority="1070" stopIfTrue="1" operator="lessThan">
      <formula>0</formula>
    </cfRule>
  </conditionalFormatting>
  <conditionalFormatting sqref="F301">
    <cfRule type="cellIs" dxfId="1" priority="1069" stopIfTrue="1" operator="lessThan">
      <formula>0</formula>
    </cfRule>
  </conditionalFormatting>
  <conditionalFormatting sqref="F302">
    <cfRule type="cellIs" dxfId="1" priority="1068" stopIfTrue="1" operator="lessThan">
      <formula>0</formula>
    </cfRule>
  </conditionalFormatting>
  <conditionalFormatting sqref="F303">
    <cfRule type="cellIs" dxfId="1" priority="1067" stopIfTrue="1" operator="lessThan">
      <formula>0</formula>
    </cfRule>
  </conditionalFormatting>
  <conditionalFormatting sqref="F304">
    <cfRule type="cellIs" dxfId="1" priority="1066" stopIfTrue="1" operator="lessThan">
      <formula>0</formula>
    </cfRule>
  </conditionalFormatting>
  <conditionalFormatting sqref="F305">
    <cfRule type="cellIs" dxfId="1" priority="1065" stopIfTrue="1" operator="lessThan">
      <formula>0</formula>
    </cfRule>
  </conditionalFormatting>
  <conditionalFormatting sqref="F306">
    <cfRule type="cellIs" dxfId="1" priority="1064" stopIfTrue="1" operator="lessThan">
      <formula>0</formula>
    </cfRule>
  </conditionalFormatting>
  <conditionalFormatting sqref="F307">
    <cfRule type="cellIs" dxfId="1" priority="1063" stopIfTrue="1" operator="lessThan">
      <formula>0</formula>
    </cfRule>
  </conditionalFormatting>
  <conditionalFormatting sqref="F308">
    <cfRule type="cellIs" dxfId="1" priority="1062" stopIfTrue="1" operator="lessThan">
      <formula>0</formula>
    </cfRule>
  </conditionalFormatting>
  <conditionalFormatting sqref="F309">
    <cfRule type="cellIs" dxfId="1" priority="1061" stopIfTrue="1" operator="lessThan">
      <formula>0</formula>
    </cfRule>
  </conditionalFormatting>
  <conditionalFormatting sqref="F310">
    <cfRule type="cellIs" dxfId="1" priority="1060" stopIfTrue="1" operator="lessThan">
      <formula>0</formula>
    </cfRule>
  </conditionalFormatting>
  <conditionalFormatting sqref="F311">
    <cfRule type="cellIs" dxfId="1" priority="1059" stopIfTrue="1" operator="lessThan">
      <formula>0</formula>
    </cfRule>
  </conditionalFormatting>
  <conditionalFormatting sqref="F312">
    <cfRule type="cellIs" dxfId="1" priority="1058" stopIfTrue="1" operator="lessThan">
      <formula>0</formula>
    </cfRule>
  </conditionalFormatting>
  <conditionalFormatting sqref="F313">
    <cfRule type="cellIs" dxfId="1" priority="1057" stopIfTrue="1" operator="lessThan">
      <formula>0</formula>
    </cfRule>
  </conditionalFormatting>
  <conditionalFormatting sqref="F314">
    <cfRule type="cellIs" dxfId="1" priority="1056" stopIfTrue="1" operator="lessThan">
      <formula>0</formula>
    </cfRule>
  </conditionalFormatting>
  <conditionalFormatting sqref="F315">
    <cfRule type="cellIs" dxfId="1" priority="1055" stopIfTrue="1" operator="lessThan">
      <formula>0</formula>
    </cfRule>
  </conditionalFormatting>
  <conditionalFormatting sqref="F316">
    <cfRule type="cellIs" dxfId="1" priority="1054" stopIfTrue="1" operator="lessThan">
      <formula>0</formula>
    </cfRule>
  </conditionalFormatting>
  <conditionalFormatting sqref="F317">
    <cfRule type="cellIs" dxfId="1" priority="1053" stopIfTrue="1" operator="lessThan">
      <formula>0</formula>
    </cfRule>
  </conditionalFormatting>
  <conditionalFormatting sqref="F318">
    <cfRule type="cellIs" dxfId="1" priority="1052" stopIfTrue="1" operator="lessThan">
      <formula>0</formula>
    </cfRule>
  </conditionalFormatting>
  <conditionalFormatting sqref="F319">
    <cfRule type="cellIs" dxfId="1" priority="1051" stopIfTrue="1" operator="lessThan">
      <formula>0</formula>
    </cfRule>
  </conditionalFormatting>
  <conditionalFormatting sqref="F320">
    <cfRule type="cellIs" dxfId="1" priority="1050" stopIfTrue="1" operator="lessThan">
      <formula>0</formula>
    </cfRule>
  </conditionalFormatting>
  <conditionalFormatting sqref="F321">
    <cfRule type="cellIs" dxfId="1" priority="1049" stopIfTrue="1" operator="lessThan">
      <formula>0</formula>
    </cfRule>
  </conditionalFormatting>
  <conditionalFormatting sqref="F322">
    <cfRule type="cellIs" dxfId="1" priority="1048" stopIfTrue="1" operator="lessThan">
      <formula>0</formula>
    </cfRule>
  </conditionalFormatting>
  <conditionalFormatting sqref="F323">
    <cfRule type="cellIs" dxfId="1" priority="1047" stopIfTrue="1" operator="lessThan">
      <formula>0</formula>
    </cfRule>
  </conditionalFormatting>
  <conditionalFormatting sqref="F324">
    <cfRule type="cellIs" dxfId="1" priority="1046" stopIfTrue="1" operator="lessThan">
      <formula>0</formula>
    </cfRule>
  </conditionalFormatting>
  <conditionalFormatting sqref="F325">
    <cfRule type="cellIs" dxfId="1" priority="1045" stopIfTrue="1" operator="lessThan">
      <formula>0</formula>
    </cfRule>
  </conditionalFormatting>
  <conditionalFormatting sqref="F326">
    <cfRule type="cellIs" dxfId="1" priority="1044" stopIfTrue="1" operator="lessThan">
      <formula>0</formula>
    </cfRule>
  </conditionalFormatting>
  <conditionalFormatting sqref="F327">
    <cfRule type="cellIs" dxfId="1" priority="1043" stopIfTrue="1" operator="lessThan">
      <formula>0</formula>
    </cfRule>
  </conditionalFormatting>
  <conditionalFormatting sqref="F328">
    <cfRule type="cellIs" dxfId="1" priority="1042" stopIfTrue="1" operator="lessThan">
      <formula>0</formula>
    </cfRule>
  </conditionalFormatting>
  <conditionalFormatting sqref="F329">
    <cfRule type="cellIs" dxfId="1" priority="1041" stopIfTrue="1" operator="lessThan">
      <formula>0</formula>
    </cfRule>
  </conditionalFormatting>
  <conditionalFormatting sqref="F330">
    <cfRule type="cellIs" dxfId="1" priority="1040" stopIfTrue="1" operator="lessThan">
      <formula>0</formula>
    </cfRule>
  </conditionalFormatting>
  <conditionalFormatting sqref="F331">
    <cfRule type="cellIs" dxfId="1" priority="1039" stopIfTrue="1" operator="lessThan">
      <formula>0</formula>
    </cfRule>
  </conditionalFormatting>
  <conditionalFormatting sqref="F332">
    <cfRule type="cellIs" dxfId="1" priority="1038" stopIfTrue="1" operator="lessThan">
      <formula>0</formula>
    </cfRule>
  </conditionalFormatting>
  <conditionalFormatting sqref="F333">
    <cfRule type="cellIs" dxfId="1" priority="1037" stopIfTrue="1" operator="lessThan">
      <formula>0</formula>
    </cfRule>
  </conditionalFormatting>
  <conditionalFormatting sqref="F334">
    <cfRule type="cellIs" dxfId="1" priority="1036" stopIfTrue="1" operator="lessThan">
      <formula>0</formula>
    </cfRule>
  </conditionalFormatting>
  <conditionalFormatting sqref="F335">
    <cfRule type="cellIs" dxfId="1" priority="1035" stopIfTrue="1" operator="lessThan">
      <formula>0</formula>
    </cfRule>
  </conditionalFormatting>
  <conditionalFormatting sqref="F336">
    <cfRule type="cellIs" dxfId="1" priority="1034" stopIfTrue="1" operator="lessThan">
      <formula>0</formula>
    </cfRule>
  </conditionalFormatting>
  <conditionalFormatting sqref="F337">
    <cfRule type="cellIs" dxfId="1" priority="1033" stopIfTrue="1" operator="lessThan">
      <formula>0</formula>
    </cfRule>
  </conditionalFormatting>
  <conditionalFormatting sqref="F338">
    <cfRule type="cellIs" dxfId="1" priority="1032" stopIfTrue="1" operator="lessThan">
      <formula>0</formula>
    </cfRule>
  </conditionalFormatting>
  <conditionalFormatting sqref="F339">
    <cfRule type="cellIs" dxfId="1" priority="1031" stopIfTrue="1" operator="lessThan">
      <formula>0</formula>
    </cfRule>
  </conditionalFormatting>
  <conditionalFormatting sqref="F340">
    <cfRule type="cellIs" dxfId="1" priority="1030" stopIfTrue="1" operator="lessThan">
      <formula>0</formula>
    </cfRule>
  </conditionalFormatting>
  <conditionalFormatting sqref="F341">
    <cfRule type="cellIs" dxfId="1" priority="1029" stopIfTrue="1" operator="lessThan">
      <formula>0</formula>
    </cfRule>
  </conditionalFormatting>
  <conditionalFormatting sqref="F342">
    <cfRule type="cellIs" dxfId="1" priority="1028" stopIfTrue="1" operator="lessThan">
      <formula>0</formula>
    </cfRule>
  </conditionalFormatting>
  <conditionalFormatting sqref="F343">
    <cfRule type="cellIs" dxfId="1" priority="1027" stopIfTrue="1" operator="lessThan">
      <formula>0</formula>
    </cfRule>
  </conditionalFormatting>
  <conditionalFormatting sqref="F344">
    <cfRule type="cellIs" dxfId="1" priority="1026" stopIfTrue="1" operator="lessThan">
      <formula>0</formula>
    </cfRule>
  </conditionalFormatting>
  <conditionalFormatting sqref="F345">
    <cfRule type="cellIs" dxfId="1" priority="1025" stopIfTrue="1" operator="lessThan">
      <formula>0</formula>
    </cfRule>
  </conditionalFormatting>
  <conditionalFormatting sqref="F346">
    <cfRule type="cellIs" dxfId="1" priority="1024" stopIfTrue="1" operator="lessThan">
      <formula>0</formula>
    </cfRule>
  </conditionalFormatting>
  <conditionalFormatting sqref="F347">
    <cfRule type="cellIs" dxfId="1" priority="1023" stopIfTrue="1" operator="lessThan">
      <formula>0</formula>
    </cfRule>
  </conditionalFormatting>
  <conditionalFormatting sqref="F348">
    <cfRule type="cellIs" dxfId="1" priority="1022" stopIfTrue="1" operator="lessThan">
      <formula>0</formula>
    </cfRule>
  </conditionalFormatting>
  <conditionalFormatting sqref="F349">
    <cfRule type="cellIs" dxfId="1" priority="1021" stopIfTrue="1" operator="lessThan">
      <formula>0</formula>
    </cfRule>
  </conditionalFormatting>
  <conditionalFormatting sqref="F350">
    <cfRule type="cellIs" dxfId="1" priority="1020" stopIfTrue="1" operator="lessThan">
      <formula>0</formula>
    </cfRule>
  </conditionalFormatting>
  <conditionalFormatting sqref="F351">
    <cfRule type="cellIs" dxfId="1" priority="1019" stopIfTrue="1" operator="lessThan">
      <formula>0</formula>
    </cfRule>
  </conditionalFormatting>
  <conditionalFormatting sqref="F352">
    <cfRule type="cellIs" dxfId="1" priority="1018" stopIfTrue="1" operator="lessThan">
      <formula>0</formula>
    </cfRule>
  </conditionalFormatting>
  <conditionalFormatting sqref="F353">
    <cfRule type="cellIs" dxfId="1" priority="1017" stopIfTrue="1" operator="lessThan">
      <formula>0</formula>
    </cfRule>
  </conditionalFormatting>
  <conditionalFormatting sqref="F354">
    <cfRule type="cellIs" dxfId="1" priority="1016" stopIfTrue="1" operator="lessThan">
      <formula>0</formula>
    </cfRule>
  </conditionalFormatting>
  <conditionalFormatting sqref="F355">
    <cfRule type="cellIs" dxfId="1" priority="1015" stopIfTrue="1" operator="lessThan">
      <formula>0</formula>
    </cfRule>
  </conditionalFormatting>
  <conditionalFormatting sqref="F356">
    <cfRule type="cellIs" dxfId="1" priority="1014" stopIfTrue="1" operator="lessThan">
      <formula>0</formula>
    </cfRule>
  </conditionalFormatting>
  <conditionalFormatting sqref="F357">
    <cfRule type="cellIs" dxfId="1" priority="1013" stopIfTrue="1" operator="lessThan">
      <formula>0</formula>
    </cfRule>
  </conditionalFormatting>
  <conditionalFormatting sqref="F358">
    <cfRule type="cellIs" dxfId="1" priority="1012" stopIfTrue="1" operator="lessThan">
      <formula>0</formula>
    </cfRule>
  </conditionalFormatting>
  <conditionalFormatting sqref="F359">
    <cfRule type="cellIs" dxfId="1" priority="1011" stopIfTrue="1" operator="lessThan">
      <formula>0</formula>
    </cfRule>
  </conditionalFormatting>
  <conditionalFormatting sqref="F360">
    <cfRule type="cellIs" dxfId="1" priority="1010" stopIfTrue="1" operator="lessThan">
      <formula>0</formula>
    </cfRule>
  </conditionalFormatting>
  <conditionalFormatting sqref="F361">
    <cfRule type="cellIs" dxfId="1" priority="1009" stopIfTrue="1" operator="lessThan">
      <formula>0</formula>
    </cfRule>
  </conditionalFormatting>
  <conditionalFormatting sqref="F362">
    <cfRule type="cellIs" dxfId="1" priority="1008" stopIfTrue="1" operator="lessThan">
      <formula>0</formula>
    </cfRule>
  </conditionalFormatting>
  <conditionalFormatting sqref="F363">
    <cfRule type="cellIs" dxfId="1" priority="1007" stopIfTrue="1" operator="lessThan">
      <formula>0</formula>
    </cfRule>
  </conditionalFormatting>
  <conditionalFormatting sqref="F364">
    <cfRule type="cellIs" dxfId="1" priority="1006" stopIfTrue="1" operator="lessThan">
      <formula>0</formula>
    </cfRule>
  </conditionalFormatting>
  <conditionalFormatting sqref="F365">
    <cfRule type="cellIs" dxfId="1" priority="1005" stopIfTrue="1" operator="lessThan">
      <formula>0</formula>
    </cfRule>
  </conditionalFormatting>
  <conditionalFormatting sqref="F366">
    <cfRule type="cellIs" dxfId="1" priority="1004" stopIfTrue="1" operator="lessThan">
      <formula>0</formula>
    </cfRule>
  </conditionalFormatting>
  <conditionalFormatting sqref="F367">
    <cfRule type="cellIs" dxfId="1" priority="1003" stopIfTrue="1" operator="lessThan">
      <formula>0</formula>
    </cfRule>
  </conditionalFormatting>
  <conditionalFormatting sqref="F368">
    <cfRule type="cellIs" dxfId="1" priority="1002" stopIfTrue="1" operator="lessThan">
      <formula>0</formula>
    </cfRule>
  </conditionalFormatting>
  <conditionalFormatting sqref="F369">
    <cfRule type="cellIs" dxfId="1" priority="1001" stopIfTrue="1" operator="lessThan">
      <formula>0</formula>
    </cfRule>
  </conditionalFormatting>
  <conditionalFormatting sqref="F370">
    <cfRule type="cellIs" dxfId="1" priority="1000" stopIfTrue="1" operator="lessThan">
      <formula>0</formula>
    </cfRule>
  </conditionalFormatting>
  <conditionalFormatting sqref="F371">
    <cfRule type="cellIs" dxfId="1" priority="999" stopIfTrue="1" operator="lessThan">
      <formula>0</formula>
    </cfRule>
  </conditionalFormatting>
  <conditionalFormatting sqref="F372">
    <cfRule type="cellIs" dxfId="1" priority="998" stopIfTrue="1" operator="lessThan">
      <formula>0</formula>
    </cfRule>
  </conditionalFormatting>
  <conditionalFormatting sqref="F373">
    <cfRule type="cellIs" dxfId="1" priority="997" stopIfTrue="1" operator="lessThan">
      <formula>0</formula>
    </cfRule>
  </conditionalFormatting>
  <conditionalFormatting sqref="F374">
    <cfRule type="cellIs" dxfId="1" priority="996" stopIfTrue="1" operator="lessThan">
      <formula>0</formula>
    </cfRule>
  </conditionalFormatting>
  <conditionalFormatting sqref="F375">
    <cfRule type="cellIs" dxfId="1" priority="995" stopIfTrue="1" operator="lessThan">
      <formula>0</formula>
    </cfRule>
  </conditionalFormatting>
  <conditionalFormatting sqref="F376">
    <cfRule type="cellIs" dxfId="1" priority="994" stopIfTrue="1" operator="lessThan">
      <formula>0</formula>
    </cfRule>
  </conditionalFormatting>
  <conditionalFormatting sqref="F377">
    <cfRule type="cellIs" dxfId="1" priority="993" stopIfTrue="1" operator="lessThan">
      <formula>0</formula>
    </cfRule>
  </conditionalFormatting>
  <conditionalFormatting sqref="F378">
    <cfRule type="cellIs" dxfId="1" priority="992" stopIfTrue="1" operator="lessThan">
      <formula>0</formula>
    </cfRule>
  </conditionalFormatting>
  <conditionalFormatting sqref="F379">
    <cfRule type="cellIs" dxfId="1" priority="991" stopIfTrue="1" operator="lessThan">
      <formula>0</formula>
    </cfRule>
  </conditionalFormatting>
  <conditionalFormatting sqref="F380">
    <cfRule type="cellIs" dxfId="1" priority="990" stopIfTrue="1" operator="lessThan">
      <formula>0</formula>
    </cfRule>
  </conditionalFormatting>
  <conditionalFormatting sqref="F381">
    <cfRule type="cellIs" dxfId="1" priority="989" stopIfTrue="1" operator="lessThan">
      <formula>0</formula>
    </cfRule>
  </conditionalFormatting>
  <conditionalFormatting sqref="F382">
    <cfRule type="cellIs" dxfId="1" priority="988" stopIfTrue="1" operator="lessThan">
      <formula>0</formula>
    </cfRule>
  </conditionalFormatting>
  <conditionalFormatting sqref="F383">
    <cfRule type="cellIs" dxfId="1" priority="987" stopIfTrue="1" operator="lessThan">
      <formula>0</formula>
    </cfRule>
  </conditionalFormatting>
  <conditionalFormatting sqref="F384">
    <cfRule type="cellIs" dxfId="1" priority="986" stopIfTrue="1" operator="lessThan">
      <formula>0</formula>
    </cfRule>
  </conditionalFormatting>
  <conditionalFormatting sqref="F385">
    <cfRule type="cellIs" dxfId="1" priority="985" stopIfTrue="1" operator="lessThan">
      <formula>0</formula>
    </cfRule>
  </conditionalFormatting>
  <conditionalFormatting sqref="F386">
    <cfRule type="cellIs" dxfId="1" priority="984" stopIfTrue="1" operator="lessThan">
      <formula>0</formula>
    </cfRule>
  </conditionalFormatting>
  <conditionalFormatting sqref="F387">
    <cfRule type="cellIs" dxfId="1" priority="983" stopIfTrue="1" operator="lessThan">
      <formula>0</formula>
    </cfRule>
  </conditionalFormatting>
  <conditionalFormatting sqref="F388">
    <cfRule type="cellIs" dxfId="1" priority="982" stopIfTrue="1" operator="lessThan">
      <formula>0</formula>
    </cfRule>
  </conditionalFormatting>
  <conditionalFormatting sqref="F389">
    <cfRule type="cellIs" dxfId="1" priority="981" stopIfTrue="1" operator="lessThan">
      <formula>0</formula>
    </cfRule>
  </conditionalFormatting>
  <conditionalFormatting sqref="F390">
    <cfRule type="cellIs" dxfId="1" priority="980" stopIfTrue="1" operator="lessThan">
      <formula>0</formula>
    </cfRule>
  </conditionalFormatting>
  <conditionalFormatting sqref="F391">
    <cfRule type="cellIs" dxfId="1" priority="979" stopIfTrue="1" operator="lessThan">
      <formula>0</formula>
    </cfRule>
  </conditionalFormatting>
  <conditionalFormatting sqref="F392">
    <cfRule type="cellIs" dxfId="1" priority="978" stopIfTrue="1" operator="lessThan">
      <formula>0</formula>
    </cfRule>
  </conditionalFormatting>
  <conditionalFormatting sqref="F393">
    <cfRule type="cellIs" dxfId="1" priority="977" stopIfTrue="1" operator="lessThan">
      <formula>0</formula>
    </cfRule>
  </conditionalFormatting>
  <conditionalFormatting sqref="F394">
    <cfRule type="cellIs" dxfId="1" priority="976" stopIfTrue="1" operator="lessThan">
      <formula>0</formula>
    </cfRule>
  </conditionalFormatting>
  <conditionalFormatting sqref="F395">
    <cfRule type="cellIs" dxfId="1" priority="975" stopIfTrue="1" operator="lessThan">
      <formula>0</formula>
    </cfRule>
  </conditionalFormatting>
  <conditionalFormatting sqref="F396">
    <cfRule type="cellIs" dxfId="1" priority="974" stopIfTrue="1" operator="lessThan">
      <formula>0</formula>
    </cfRule>
  </conditionalFormatting>
  <conditionalFormatting sqref="F397">
    <cfRule type="cellIs" dxfId="1" priority="973" stopIfTrue="1" operator="lessThan">
      <formula>0</formula>
    </cfRule>
  </conditionalFormatting>
  <conditionalFormatting sqref="F398">
    <cfRule type="cellIs" dxfId="1" priority="972" stopIfTrue="1" operator="lessThan">
      <formula>0</formula>
    </cfRule>
  </conditionalFormatting>
  <conditionalFormatting sqref="F399">
    <cfRule type="cellIs" dxfId="1" priority="971" stopIfTrue="1" operator="lessThan">
      <formula>0</formula>
    </cfRule>
  </conditionalFormatting>
  <conditionalFormatting sqref="F400">
    <cfRule type="cellIs" dxfId="1" priority="970" stopIfTrue="1" operator="lessThan">
      <formula>0</formula>
    </cfRule>
  </conditionalFormatting>
  <conditionalFormatting sqref="F401">
    <cfRule type="cellIs" dxfId="1" priority="969" stopIfTrue="1" operator="lessThan">
      <formula>0</formula>
    </cfRule>
  </conditionalFormatting>
  <conditionalFormatting sqref="F402">
    <cfRule type="cellIs" dxfId="1" priority="968" stopIfTrue="1" operator="lessThan">
      <formula>0</formula>
    </cfRule>
  </conditionalFormatting>
  <conditionalFormatting sqref="F403">
    <cfRule type="cellIs" dxfId="1" priority="967" stopIfTrue="1" operator="lessThan">
      <formula>0</formula>
    </cfRule>
  </conditionalFormatting>
  <conditionalFormatting sqref="F404">
    <cfRule type="cellIs" dxfId="1" priority="966" stopIfTrue="1" operator="lessThan">
      <formula>0</formula>
    </cfRule>
  </conditionalFormatting>
  <conditionalFormatting sqref="F405">
    <cfRule type="cellIs" dxfId="1" priority="965" stopIfTrue="1" operator="lessThan">
      <formula>0</formula>
    </cfRule>
  </conditionalFormatting>
  <conditionalFormatting sqref="F406">
    <cfRule type="cellIs" dxfId="1" priority="964" stopIfTrue="1" operator="lessThan">
      <formula>0</formula>
    </cfRule>
  </conditionalFormatting>
  <conditionalFormatting sqref="F407">
    <cfRule type="cellIs" dxfId="1" priority="963" stopIfTrue="1" operator="lessThan">
      <formula>0</formula>
    </cfRule>
  </conditionalFormatting>
  <conditionalFormatting sqref="F408">
    <cfRule type="cellIs" dxfId="1" priority="962" stopIfTrue="1" operator="lessThan">
      <formula>0</formula>
    </cfRule>
  </conditionalFormatting>
  <conditionalFormatting sqref="F409">
    <cfRule type="cellIs" dxfId="1" priority="961" stopIfTrue="1" operator="lessThan">
      <formula>0</formula>
    </cfRule>
  </conditionalFormatting>
  <conditionalFormatting sqref="F410">
    <cfRule type="cellIs" dxfId="1" priority="960" stopIfTrue="1" operator="lessThan">
      <formula>0</formula>
    </cfRule>
  </conditionalFormatting>
  <conditionalFormatting sqref="F411">
    <cfRule type="cellIs" dxfId="1" priority="959" stopIfTrue="1" operator="lessThan">
      <formula>0</formula>
    </cfRule>
  </conditionalFormatting>
  <conditionalFormatting sqref="F412">
    <cfRule type="cellIs" dxfId="1" priority="958" stopIfTrue="1" operator="lessThan">
      <formula>0</formula>
    </cfRule>
  </conditionalFormatting>
  <conditionalFormatting sqref="F413">
    <cfRule type="cellIs" dxfId="1" priority="957" stopIfTrue="1" operator="lessThan">
      <formula>0</formula>
    </cfRule>
  </conditionalFormatting>
  <conditionalFormatting sqref="F414">
    <cfRule type="cellIs" dxfId="1" priority="956" stopIfTrue="1" operator="lessThan">
      <formula>0</formula>
    </cfRule>
  </conditionalFormatting>
  <conditionalFormatting sqref="F415">
    <cfRule type="cellIs" dxfId="1" priority="955" stopIfTrue="1" operator="lessThan">
      <formula>0</formula>
    </cfRule>
  </conditionalFormatting>
  <conditionalFormatting sqref="F416">
    <cfRule type="cellIs" dxfId="1" priority="954" stopIfTrue="1" operator="lessThan">
      <formula>0</formula>
    </cfRule>
  </conditionalFormatting>
  <conditionalFormatting sqref="F417">
    <cfRule type="cellIs" dxfId="1" priority="953" stopIfTrue="1" operator="lessThan">
      <formula>0</formula>
    </cfRule>
  </conditionalFormatting>
  <conditionalFormatting sqref="F418">
    <cfRule type="cellIs" dxfId="1" priority="952" stopIfTrue="1" operator="lessThan">
      <formula>0</formula>
    </cfRule>
  </conditionalFormatting>
  <conditionalFormatting sqref="F419">
    <cfRule type="cellIs" dxfId="1" priority="951" stopIfTrue="1" operator="lessThan">
      <formula>0</formula>
    </cfRule>
  </conditionalFormatting>
  <conditionalFormatting sqref="F420">
    <cfRule type="cellIs" dxfId="1" priority="950" stopIfTrue="1" operator="lessThan">
      <formula>0</formula>
    </cfRule>
  </conditionalFormatting>
  <conditionalFormatting sqref="F421">
    <cfRule type="cellIs" dxfId="1" priority="949" stopIfTrue="1" operator="lessThan">
      <formula>0</formula>
    </cfRule>
  </conditionalFormatting>
  <conditionalFormatting sqref="F422">
    <cfRule type="cellIs" dxfId="1" priority="948" stopIfTrue="1" operator="lessThan">
      <formula>0</formula>
    </cfRule>
  </conditionalFormatting>
  <conditionalFormatting sqref="F423">
    <cfRule type="cellIs" dxfId="1" priority="947" stopIfTrue="1" operator="lessThan">
      <formula>0</formula>
    </cfRule>
  </conditionalFormatting>
  <conditionalFormatting sqref="F424">
    <cfRule type="cellIs" dxfId="1" priority="946" stopIfTrue="1" operator="lessThan">
      <formula>0</formula>
    </cfRule>
  </conditionalFormatting>
  <conditionalFormatting sqref="F425">
    <cfRule type="cellIs" dxfId="1" priority="945" stopIfTrue="1" operator="lessThan">
      <formula>0</formula>
    </cfRule>
  </conditionalFormatting>
  <conditionalFormatting sqref="F426">
    <cfRule type="cellIs" dxfId="1" priority="944" stopIfTrue="1" operator="lessThan">
      <formula>0</formula>
    </cfRule>
  </conditionalFormatting>
  <conditionalFormatting sqref="F427">
    <cfRule type="cellIs" dxfId="1" priority="943" stopIfTrue="1" operator="lessThan">
      <formula>0</formula>
    </cfRule>
  </conditionalFormatting>
  <conditionalFormatting sqref="F428">
    <cfRule type="cellIs" dxfId="1" priority="942" stopIfTrue="1" operator="lessThan">
      <formula>0</formula>
    </cfRule>
  </conditionalFormatting>
  <conditionalFormatting sqref="F429">
    <cfRule type="cellIs" dxfId="1" priority="941" stopIfTrue="1" operator="lessThan">
      <formula>0</formula>
    </cfRule>
  </conditionalFormatting>
  <conditionalFormatting sqref="F430">
    <cfRule type="cellIs" dxfId="1" priority="940" stopIfTrue="1" operator="lessThan">
      <formula>0</formula>
    </cfRule>
  </conditionalFormatting>
  <conditionalFormatting sqref="F431">
    <cfRule type="cellIs" dxfId="1" priority="939" stopIfTrue="1" operator="lessThan">
      <formula>0</formula>
    </cfRule>
  </conditionalFormatting>
  <conditionalFormatting sqref="F432">
    <cfRule type="cellIs" dxfId="1" priority="938" stopIfTrue="1" operator="lessThan">
      <formula>0</formula>
    </cfRule>
  </conditionalFormatting>
  <conditionalFormatting sqref="F433">
    <cfRule type="cellIs" dxfId="1" priority="937" stopIfTrue="1" operator="lessThan">
      <formula>0</formula>
    </cfRule>
  </conditionalFormatting>
  <conditionalFormatting sqref="F434">
    <cfRule type="cellIs" dxfId="1" priority="936" stopIfTrue="1" operator="lessThan">
      <formula>0</formula>
    </cfRule>
  </conditionalFormatting>
  <conditionalFormatting sqref="F435">
    <cfRule type="cellIs" dxfId="1" priority="935" stopIfTrue="1" operator="lessThan">
      <formula>0</formula>
    </cfRule>
  </conditionalFormatting>
  <conditionalFormatting sqref="F436">
    <cfRule type="cellIs" dxfId="1" priority="934" stopIfTrue="1" operator="lessThan">
      <formula>0</formula>
    </cfRule>
  </conditionalFormatting>
  <conditionalFormatting sqref="F437">
    <cfRule type="cellIs" dxfId="1" priority="933" stopIfTrue="1" operator="lessThan">
      <formula>0</formula>
    </cfRule>
  </conditionalFormatting>
  <conditionalFormatting sqref="F438">
    <cfRule type="cellIs" dxfId="1" priority="932" stopIfTrue="1" operator="lessThan">
      <formula>0</formula>
    </cfRule>
  </conditionalFormatting>
  <conditionalFormatting sqref="F439">
    <cfRule type="cellIs" dxfId="1" priority="931" stopIfTrue="1" operator="lessThan">
      <formula>0</formula>
    </cfRule>
  </conditionalFormatting>
  <conditionalFormatting sqref="F440">
    <cfRule type="cellIs" dxfId="1" priority="930" stopIfTrue="1" operator="lessThan">
      <formula>0</formula>
    </cfRule>
  </conditionalFormatting>
  <conditionalFormatting sqref="F441">
    <cfRule type="cellIs" dxfId="1" priority="929" stopIfTrue="1" operator="lessThan">
      <formula>0</formula>
    </cfRule>
  </conditionalFormatting>
  <conditionalFormatting sqref="F442">
    <cfRule type="cellIs" dxfId="1" priority="928" stopIfTrue="1" operator="lessThan">
      <formula>0</formula>
    </cfRule>
  </conditionalFormatting>
  <conditionalFormatting sqref="F443">
    <cfRule type="cellIs" dxfId="1" priority="927" stopIfTrue="1" operator="lessThan">
      <formula>0</formula>
    </cfRule>
  </conditionalFormatting>
  <conditionalFormatting sqref="F444">
    <cfRule type="cellIs" dxfId="1" priority="926" stopIfTrue="1" operator="lessThan">
      <formula>0</formula>
    </cfRule>
  </conditionalFormatting>
  <conditionalFormatting sqref="F445">
    <cfRule type="cellIs" dxfId="1" priority="925" stopIfTrue="1" operator="lessThan">
      <formula>0</formula>
    </cfRule>
  </conditionalFormatting>
  <conditionalFormatting sqref="F446">
    <cfRule type="cellIs" dxfId="1" priority="924" stopIfTrue="1" operator="lessThan">
      <formula>0</formula>
    </cfRule>
  </conditionalFormatting>
  <conditionalFormatting sqref="F447">
    <cfRule type="cellIs" dxfId="1" priority="923" stopIfTrue="1" operator="lessThan">
      <formula>0</formula>
    </cfRule>
  </conditionalFormatting>
  <conditionalFormatting sqref="F448">
    <cfRule type="cellIs" dxfId="1" priority="922" stopIfTrue="1" operator="lessThan">
      <formula>0</formula>
    </cfRule>
  </conditionalFormatting>
  <conditionalFormatting sqref="F449">
    <cfRule type="cellIs" dxfId="1" priority="921" stopIfTrue="1" operator="lessThan">
      <formula>0</formula>
    </cfRule>
  </conditionalFormatting>
  <conditionalFormatting sqref="F450">
    <cfRule type="cellIs" dxfId="1" priority="920" stopIfTrue="1" operator="lessThan">
      <formula>0</formula>
    </cfRule>
  </conditionalFormatting>
  <conditionalFormatting sqref="F451">
    <cfRule type="cellIs" dxfId="1" priority="919" stopIfTrue="1" operator="lessThan">
      <formula>0</formula>
    </cfRule>
  </conditionalFormatting>
  <conditionalFormatting sqref="F452">
    <cfRule type="cellIs" dxfId="1" priority="918" stopIfTrue="1" operator="lessThan">
      <formula>0</formula>
    </cfRule>
  </conditionalFormatting>
  <conditionalFormatting sqref="F453">
    <cfRule type="cellIs" dxfId="1" priority="917" stopIfTrue="1" operator="lessThan">
      <formula>0</formula>
    </cfRule>
  </conditionalFormatting>
  <conditionalFormatting sqref="F454">
    <cfRule type="cellIs" dxfId="1" priority="916" stopIfTrue="1" operator="lessThan">
      <formula>0</formula>
    </cfRule>
  </conditionalFormatting>
  <conditionalFormatting sqref="F455">
    <cfRule type="cellIs" dxfId="1" priority="915" stopIfTrue="1" operator="lessThan">
      <formula>0</formula>
    </cfRule>
  </conditionalFormatting>
  <conditionalFormatting sqref="F456">
    <cfRule type="cellIs" dxfId="1" priority="914" stopIfTrue="1" operator="lessThan">
      <formula>0</formula>
    </cfRule>
  </conditionalFormatting>
  <conditionalFormatting sqref="F457">
    <cfRule type="cellIs" dxfId="1" priority="913" stopIfTrue="1" operator="lessThan">
      <formula>0</formula>
    </cfRule>
  </conditionalFormatting>
  <conditionalFormatting sqref="F458">
    <cfRule type="cellIs" dxfId="1" priority="912" stopIfTrue="1" operator="lessThan">
      <formula>0</formula>
    </cfRule>
  </conditionalFormatting>
  <conditionalFormatting sqref="F459">
    <cfRule type="cellIs" dxfId="1" priority="911" stopIfTrue="1" operator="lessThan">
      <formula>0</formula>
    </cfRule>
  </conditionalFormatting>
  <conditionalFormatting sqref="F460">
    <cfRule type="cellIs" dxfId="1" priority="910" stopIfTrue="1" operator="lessThan">
      <formula>0</formula>
    </cfRule>
  </conditionalFormatting>
  <conditionalFormatting sqref="F461">
    <cfRule type="cellIs" dxfId="1" priority="909" stopIfTrue="1" operator="lessThan">
      <formula>0</formula>
    </cfRule>
  </conditionalFormatting>
  <conditionalFormatting sqref="F462">
    <cfRule type="cellIs" dxfId="1" priority="908" stopIfTrue="1" operator="lessThan">
      <formula>0</formula>
    </cfRule>
  </conditionalFormatting>
  <conditionalFormatting sqref="F463">
    <cfRule type="cellIs" dxfId="1" priority="907" stopIfTrue="1" operator="lessThan">
      <formula>0</formula>
    </cfRule>
  </conditionalFormatting>
  <conditionalFormatting sqref="F464">
    <cfRule type="cellIs" dxfId="1" priority="906" stopIfTrue="1" operator="lessThan">
      <formula>0</formula>
    </cfRule>
  </conditionalFormatting>
  <conditionalFormatting sqref="F465">
    <cfRule type="cellIs" dxfId="1" priority="905" stopIfTrue="1" operator="lessThan">
      <formula>0</formula>
    </cfRule>
  </conditionalFormatting>
  <conditionalFormatting sqref="F466">
    <cfRule type="cellIs" dxfId="1" priority="904" stopIfTrue="1" operator="lessThan">
      <formula>0</formula>
    </cfRule>
  </conditionalFormatting>
  <conditionalFormatting sqref="F467">
    <cfRule type="cellIs" dxfId="1" priority="903" stopIfTrue="1" operator="lessThan">
      <formula>0</formula>
    </cfRule>
  </conditionalFormatting>
  <conditionalFormatting sqref="F468">
    <cfRule type="cellIs" dxfId="1" priority="902" stopIfTrue="1" operator="lessThan">
      <formula>0</formula>
    </cfRule>
  </conditionalFormatting>
  <conditionalFormatting sqref="F469">
    <cfRule type="cellIs" dxfId="1" priority="901" stopIfTrue="1" operator="lessThan">
      <formula>0</formula>
    </cfRule>
  </conditionalFormatting>
  <conditionalFormatting sqref="F470">
    <cfRule type="cellIs" dxfId="1" priority="900" stopIfTrue="1" operator="lessThan">
      <formula>0</formula>
    </cfRule>
  </conditionalFormatting>
  <conditionalFormatting sqref="F471">
    <cfRule type="cellIs" dxfId="1" priority="899" stopIfTrue="1" operator="lessThan">
      <formula>0</formula>
    </cfRule>
  </conditionalFormatting>
  <conditionalFormatting sqref="F472">
    <cfRule type="cellIs" dxfId="1" priority="898" stopIfTrue="1" operator="lessThan">
      <formula>0</formula>
    </cfRule>
  </conditionalFormatting>
  <conditionalFormatting sqref="F473">
    <cfRule type="cellIs" dxfId="1" priority="897" stopIfTrue="1" operator="lessThan">
      <formula>0</formula>
    </cfRule>
  </conditionalFormatting>
  <conditionalFormatting sqref="F474">
    <cfRule type="cellIs" dxfId="1" priority="896" stopIfTrue="1" operator="lessThan">
      <formula>0</formula>
    </cfRule>
  </conditionalFormatting>
  <conditionalFormatting sqref="F475">
    <cfRule type="cellIs" dxfId="1" priority="895" stopIfTrue="1" operator="lessThan">
      <formula>0</formula>
    </cfRule>
  </conditionalFormatting>
  <conditionalFormatting sqref="F476">
    <cfRule type="cellIs" dxfId="1" priority="894" stopIfTrue="1" operator="lessThan">
      <formula>0</formula>
    </cfRule>
  </conditionalFormatting>
  <conditionalFormatting sqref="F477">
    <cfRule type="cellIs" dxfId="1" priority="893" stopIfTrue="1" operator="lessThan">
      <formula>0</formula>
    </cfRule>
  </conditionalFormatting>
  <conditionalFormatting sqref="F478">
    <cfRule type="cellIs" dxfId="1" priority="892" stopIfTrue="1" operator="lessThan">
      <formula>0</formula>
    </cfRule>
  </conditionalFormatting>
  <conditionalFormatting sqref="F479">
    <cfRule type="cellIs" dxfId="1" priority="891" stopIfTrue="1" operator="lessThan">
      <formula>0</formula>
    </cfRule>
  </conditionalFormatting>
  <conditionalFormatting sqref="F480">
    <cfRule type="cellIs" dxfId="1" priority="890" stopIfTrue="1" operator="lessThan">
      <formula>0</formula>
    </cfRule>
  </conditionalFormatting>
  <conditionalFormatting sqref="F481">
    <cfRule type="cellIs" dxfId="1" priority="889" stopIfTrue="1" operator="lessThan">
      <formula>0</formula>
    </cfRule>
  </conditionalFormatting>
  <conditionalFormatting sqref="F482">
    <cfRule type="cellIs" dxfId="1" priority="888" stopIfTrue="1" operator="lessThan">
      <formula>0</formula>
    </cfRule>
  </conditionalFormatting>
  <conditionalFormatting sqref="F483">
    <cfRule type="cellIs" dxfId="1" priority="887" stopIfTrue="1" operator="lessThan">
      <formula>0</formula>
    </cfRule>
  </conditionalFormatting>
  <conditionalFormatting sqref="F484">
    <cfRule type="cellIs" dxfId="1" priority="886" stopIfTrue="1" operator="lessThan">
      <formula>0</formula>
    </cfRule>
  </conditionalFormatting>
  <conditionalFormatting sqref="F485">
    <cfRule type="cellIs" dxfId="1" priority="885" stopIfTrue="1" operator="lessThan">
      <formula>0</formula>
    </cfRule>
  </conditionalFormatting>
  <conditionalFormatting sqref="F486">
    <cfRule type="cellIs" dxfId="1" priority="884" stopIfTrue="1" operator="lessThan">
      <formula>0</formula>
    </cfRule>
  </conditionalFormatting>
  <conditionalFormatting sqref="F487">
    <cfRule type="cellIs" dxfId="1" priority="883" stopIfTrue="1" operator="lessThan">
      <formula>0</formula>
    </cfRule>
  </conditionalFormatting>
  <conditionalFormatting sqref="F488">
    <cfRule type="cellIs" dxfId="1" priority="882" stopIfTrue="1" operator="lessThan">
      <formula>0</formula>
    </cfRule>
  </conditionalFormatting>
  <conditionalFormatting sqref="F489">
    <cfRule type="cellIs" dxfId="1" priority="881" stopIfTrue="1" operator="lessThan">
      <formula>0</formula>
    </cfRule>
  </conditionalFormatting>
  <conditionalFormatting sqref="F490">
    <cfRule type="cellIs" dxfId="1" priority="880" stopIfTrue="1" operator="lessThan">
      <formula>0</formula>
    </cfRule>
  </conditionalFormatting>
  <conditionalFormatting sqref="F491">
    <cfRule type="cellIs" dxfId="1" priority="879" stopIfTrue="1" operator="lessThan">
      <formula>0</formula>
    </cfRule>
  </conditionalFormatting>
  <conditionalFormatting sqref="F492">
    <cfRule type="cellIs" dxfId="1" priority="878" stopIfTrue="1" operator="lessThan">
      <formula>0</formula>
    </cfRule>
  </conditionalFormatting>
  <conditionalFormatting sqref="F493">
    <cfRule type="cellIs" dxfId="1" priority="877" stopIfTrue="1" operator="lessThan">
      <formula>0</formula>
    </cfRule>
  </conditionalFormatting>
  <conditionalFormatting sqref="F494">
    <cfRule type="cellIs" dxfId="1" priority="876" stopIfTrue="1" operator="lessThan">
      <formula>0</formula>
    </cfRule>
  </conditionalFormatting>
  <conditionalFormatting sqref="F495">
    <cfRule type="cellIs" dxfId="1" priority="875" stopIfTrue="1" operator="lessThan">
      <formula>0</formula>
    </cfRule>
  </conditionalFormatting>
  <conditionalFormatting sqref="F496">
    <cfRule type="cellIs" dxfId="1" priority="874" stopIfTrue="1" operator="lessThan">
      <formula>0</formula>
    </cfRule>
  </conditionalFormatting>
  <conditionalFormatting sqref="F497">
    <cfRule type="cellIs" dxfId="1" priority="873" stopIfTrue="1" operator="lessThan">
      <formula>0</formula>
    </cfRule>
  </conditionalFormatting>
  <conditionalFormatting sqref="F498">
    <cfRule type="cellIs" dxfId="1" priority="872" stopIfTrue="1" operator="lessThan">
      <formula>0</formula>
    </cfRule>
  </conditionalFormatting>
  <conditionalFormatting sqref="F499">
    <cfRule type="cellIs" dxfId="1" priority="871" stopIfTrue="1" operator="lessThan">
      <formula>0</formula>
    </cfRule>
  </conditionalFormatting>
  <conditionalFormatting sqref="F500">
    <cfRule type="cellIs" dxfId="1" priority="870" stopIfTrue="1" operator="lessThan">
      <formula>0</formula>
    </cfRule>
  </conditionalFormatting>
  <conditionalFormatting sqref="F501">
    <cfRule type="cellIs" dxfId="1" priority="869" stopIfTrue="1" operator="lessThan">
      <formula>0</formula>
    </cfRule>
  </conditionalFormatting>
  <conditionalFormatting sqref="F502">
    <cfRule type="cellIs" dxfId="1" priority="868" stopIfTrue="1" operator="lessThan">
      <formula>0</formula>
    </cfRule>
  </conditionalFormatting>
  <conditionalFormatting sqref="F503">
    <cfRule type="cellIs" dxfId="1" priority="867" stopIfTrue="1" operator="lessThan">
      <formula>0</formula>
    </cfRule>
  </conditionalFormatting>
  <conditionalFormatting sqref="F504">
    <cfRule type="cellIs" dxfId="1" priority="866" stopIfTrue="1" operator="lessThan">
      <formula>0</formula>
    </cfRule>
  </conditionalFormatting>
  <conditionalFormatting sqref="F505">
    <cfRule type="cellIs" dxfId="1" priority="865" stopIfTrue="1" operator="lessThan">
      <formula>0</formula>
    </cfRule>
  </conditionalFormatting>
  <conditionalFormatting sqref="F506">
    <cfRule type="cellIs" dxfId="1" priority="864" stopIfTrue="1" operator="lessThan">
      <formula>0</formula>
    </cfRule>
  </conditionalFormatting>
  <conditionalFormatting sqref="F507">
    <cfRule type="cellIs" dxfId="1" priority="863" stopIfTrue="1" operator="lessThan">
      <formula>0</formula>
    </cfRule>
  </conditionalFormatting>
  <conditionalFormatting sqref="F508">
    <cfRule type="cellIs" dxfId="1" priority="862" stopIfTrue="1" operator="lessThan">
      <formula>0</formula>
    </cfRule>
  </conditionalFormatting>
  <conditionalFormatting sqref="F509">
    <cfRule type="cellIs" dxfId="1" priority="861" stopIfTrue="1" operator="lessThan">
      <formula>0</formula>
    </cfRule>
  </conditionalFormatting>
  <conditionalFormatting sqref="F510">
    <cfRule type="cellIs" dxfId="1" priority="860" stopIfTrue="1" operator="lessThan">
      <formula>0</formula>
    </cfRule>
  </conditionalFormatting>
  <conditionalFormatting sqref="F511">
    <cfRule type="cellIs" dxfId="1" priority="859" stopIfTrue="1" operator="lessThan">
      <formula>0</formula>
    </cfRule>
  </conditionalFormatting>
  <conditionalFormatting sqref="F512">
    <cfRule type="cellIs" dxfId="1" priority="858" stopIfTrue="1" operator="lessThan">
      <formula>0</formula>
    </cfRule>
  </conditionalFormatting>
  <conditionalFormatting sqref="F513">
    <cfRule type="cellIs" dxfId="1" priority="857" stopIfTrue="1" operator="lessThan">
      <formula>0</formula>
    </cfRule>
  </conditionalFormatting>
  <conditionalFormatting sqref="F514">
    <cfRule type="cellIs" dxfId="1" priority="856" stopIfTrue="1" operator="lessThan">
      <formula>0</formula>
    </cfRule>
  </conditionalFormatting>
  <conditionalFormatting sqref="F515">
    <cfRule type="cellIs" dxfId="1" priority="855" stopIfTrue="1" operator="lessThan">
      <formula>0</formula>
    </cfRule>
  </conditionalFormatting>
  <conditionalFormatting sqref="F516">
    <cfRule type="cellIs" dxfId="1" priority="854" stopIfTrue="1" operator="lessThan">
      <formula>0</formula>
    </cfRule>
  </conditionalFormatting>
  <conditionalFormatting sqref="F517">
    <cfRule type="cellIs" dxfId="1" priority="853" stopIfTrue="1" operator="lessThan">
      <formula>0</formula>
    </cfRule>
  </conditionalFormatting>
  <conditionalFormatting sqref="F518">
    <cfRule type="cellIs" dxfId="1" priority="852" stopIfTrue="1" operator="lessThan">
      <formula>0</formula>
    </cfRule>
  </conditionalFormatting>
  <conditionalFormatting sqref="F519">
    <cfRule type="cellIs" dxfId="1" priority="851" stopIfTrue="1" operator="lessThan">
      <formula>0</formula>
    </cfRule>
  </conditionalFormatting>
  <conditionalFormatting sqref="F520">
    <cfRule type="cellIs" dxfId="1" priority="850" stopIfTrue="1" operator="lessThan">
      <formula>0</formula>
    </cfRule>
  </conditionalFormatting>
  <conditionalFormatting sqref="F521">
    <cfRule type="cellIs" dxfId="1" priority="849" stopIfTrue="1" operator="lessThan">
      <formula>0</formula>
    </cfRule>
  </conditionalFormatting>
  <conditionalFormatting sqref="F522">
    <cfRule type="cellIs" dxfId="1" priority="848" stopIfTrue="1" operator="lessThan">
      <formula>0</formula>
    </cfRule>
  </conditionalFormatting>
  <conditionalFormatting sqref="F523">
    <cfRule type="cellIs" dxfId="1" priority="847" stopIfTrue="1" operator="lessThan">
      <formula>0</formula>
    </cfRule>
  </conditionalFormatting>
  <conditionalFormatting sqref="F524">
    <cfRule type="cellIs" dxfId="1" priority="846" stopIfTrue="1" operator="lessThan">
      <formula>0</formula>
    </cfRule>
  </conditionalFormatting>
  <conditionalFormatting sqref="F525">
    <cfRule type="cellIs" dxfId="1" priority="845" stopIfTrue="1" operator="lessThan">
      <formula>0</formula>
    </cfRule>
  </conditionalFormatting>
  <conditionalFormatting sqref="F526">
    <cfRule type="cellIs" dxfId="1" priority="844" stopIfTrue="1" operator="lessThan">
      <formula>0</formula>
    </cfRule>
  </conditionalFormatting>
  <conditionalFormatting sqref="F527">
    <cfRule type="cellIs" dxfId="1" priority="843" stopIfTrue="1" operator="lessThan">
      <formula>0</formula>
    </cfRule>
  </conditionalFormatting>
  <conditionalFormatting sqref="F528">
    <cfRule type="cellIs" dxfId="1" priority="842" stopIfTrue="1" operator="lessThan">
      <formula>0</formula>
    </cfRule>
  </conditionalFormatting>
  <conditionalFormatting sqref="F529">
    <cfRule type="cellIs" dxfId="1" priority="841" stopIfTrue="1" operator="lessThan">
      <formula>0</formula>
    </cfRule>
  </conditionalFormatting>
  <conditionalFormatting sqref="F530">
    <cfRule type="cellIs" dxfId="1" priority="840" stopIfTrue="1" operator="lessThan">
      <formula>0</formula>
    </cfRule>
  </conditionalFormatting>
  <conditionalFormatting sqref="F531">
    <cfRule type="cellIs" dxfId="1" priority="839" stopIfTrue="1" operator="lessThan">
      <formula>0</formula>
    </cfRule>
  </conditionalFormatting>
  <conditionalFormatting sqref="F532">
    <cfRule type="cellIs" dxfId="1" priority="838" stopIfTrue="1" operator="lessThan">
      <formula>0</formula>
    </cfRule>
  </conditionalFormatting>
  <conditionalFormatting sqref="F533">
    <cfRule type="cellIs" dxfId="1" priority="837" stopIfTrue="1" operator="lessThan">
      <formula>0</formula>
    </cfRule>
  </conditionalFormatting>
  <conditionalFormatting sqref="F534">
    <cfRule type="cellIs" dxfId="1" priority="836" stopIfTrue="1" operator="lessThan">
      <formula>0</formula>
    </cfRule>
  </conditionalFormatting>
  <conditionalFormatting sqref="F535">
    <cfRule type="cellIs" dxfId="1" priority="835" stopIfTrue="1" operator="lessThan">
      <formula>0</formula>
    </cfRule>
  </conditionalFormatting>
  <conditionalFormatting sqref="F536">
    <cfRule type="cellIs" dxfId="1" priority="834" stopIfTrue="1" operator="lessThan">
      <formula>0</formula>
    </cfRule>
  </conditionalFormatting>
  <conditionalFormatting sqref="F537">
    <cfRule type="cellIs" dxfId="1" priority="833" stopIfTrue="1" operator="lessThan">
      <formula>0</formula>
    </cfRule>
  </conditionalFormatting>
  <conditionalFormatting sqref="F538">
    <cfRule type="cellIs" dxfId="1" priority="832" stopIfTrue="1" operator="lessThan">
      <formula>0</formula>
    </cfRule>
  </conditionalFormatting>
  <conditionalFormatting sqref="F539">
    <cfRule type="cellIs" dxfId="1" priority="831" stopIfTrue="1" operator="lessThan">
      <formula>0</formula>
    </cfRule>
  </conditionalFormatting>
  <conditionalFormatting sqref="F540">
    <cfRule type="cellIs" dxfId="1" priority="830" stopIfTrue="1" operator="lessThan">
      <formula>0</formula>
    </cfRule>
  </conditionalFormatting>
  <conditionalFormatting sqref="F541">
    <cfRule type="cellIs" dxfId="1" priority="829" stopIfTrue="1" operator="lessThan">
      <formula>0</formula>
    </cfRule>
  </conditionalFormatting>
  <conditionalFormatting sqref="F542">
    <cfRule type="cellIs" dxfId="1" priority="828" stopIfTrue="1" operator="lessThan">
      <formula>0</formula>
    </cfRule>
  </conditionalFormatting>
  <conditionalFormatting sqref="F543">
    <cfRule type="cellIs" dxfId="1" priority="827" stopIfTrue="1" operator="lessThan">
      <formula>0</formula>
    </cfRule>
  </conditionalFormatting>
  <conditionalFormatting sqref="F544">
    <cfRule type="cellIs" dxfId="1" priority="826" stopIfTrue="1" operator="lessThan">
      <formula>0</formula>
    </cfRule>
  </conditionalFormatting>
  <conditionalFormatting sqref="F545">
    <cfRule type="cellIs" dxfId="1" priority="825" stopIfTrue="1" operator="lessThan">
      <formula>0</formula>
    </cfRule>
  </conditionalFormatting>
  <conditionalFormatting sqref="F546">
    <cfRule type="cellIs" dxfId="1" priority="824" stopIfTrue="1" operator="lessThan">
      <formula>0</formula>
    </cfRule>
  </conditionalFormatting>
  <conditionalFormatting sqref="F547">
    <cfRule type="cellIs" dxfId="1" priority="823" stopIfTrue="1" operator="lessThan">
      <formula>0</formula>
    </cfRule>
  </conditionalFormatting>
  <conditionalFormatting sqref="F548">
    <cfRule type="cellIs" dxfId="1" priority="822" stopIfTrue="1" operator="lessThan">
      <formula>0</formula>
    </cfRule>
  </conditionalFormatting>
  <conditionalFormatting sqref="F549">
    <cfRule type="cellIs" dxfId="1" priority="821" stopIfTrue="1" operator="lessThan">
      <formula>0</formula>
    </cfRule>
  </conditionalFormatting>
  <conditionalFormatting sqref="F550">
    <cfRule type="cellIs" dxfId="1" priority="820" stopIfTrue="1" operator="lessThan">
      <formula>0</formula>
    </cfRule>
  </conditionalFormatting>
  <conditionalFormatting sqref="F551">
    <cfRule type="cellIs" dxfId="1" priority="819" stopIfTrue="1" operator="lessThan">
      <formula>0</formula>
    </cfRule>
  </conditionalFormatting>
  <conditionalFormatting sqref="F552">
    <cfRule type="cellIs" dxfId="1" priority="818" stopIfTrue="1" operator="lessThan">
      <formula>0</formula>
    </cfRule>
  </conditionalFormatting>
  <conditionalFormatting sqref="F553">
    <cfRule type="cellIs" dxfId="1" priority="817" stopIfTrue="1" operator="lessThan">
      <formula>0</formula>
    </cfRule>
  </conditionalFormatting>
  <conditionalFormatting sqref="F554">
    <cfRule type="cellIs" dxfId="1" priority="816" stopIfTrue="1" operator="lessThan">
      <formula>0</formula>
    </cfRule>
  </conditionalFormatting>
  <conditionalFormatting sqref="F555">
    <cfRule type="cellIs" dxfId="1" priority="815" stopIfTrue="1" operator="lessThan">
      <formula>0</formula>
    </cfRule>
  </conditionalFormatting>
  <conditionalFormatting sqref="F556">
    <cfRule type="cellIs" dxfId="1" priority="814" stopIfTrue="1" operator="lessThan">
      <formula>0</formula>
    </cfRule>
  </conditionalFormatting>
  <conditionalFormatting sqref="F557">
    <cfRule type="cellIs" dxfId="1" priority="813" stopIfTrue="1" operator="lessThan">
      <formula>0</formula>
    </cfRule>
  </conditionalFormatting>
  <conditionalFormatting sqref="F558">
    <cfRule type="cellIs" dxfId="1" priority="812" stopIfTrue="1" operator="lessThan">
      <formula>0</formula>
    </cfRule>
  </conditionalFormatting>
  <conditionalFormatting sqref="F559">
    <cfRule type="cellIs" dxfId="1" priority="811" stopIfTrue="1" operator="lessThan">
      <formula>0</formula>
    </cfRule>
  </conditionalFormatting>
  <conditionalFormatting sqref="F560">
    <cfRule type="cellIs" dxfId="1" priority="810" stopIfTrue="1" operator="lessThan">
      <formula>0</formula>
    </cfRule>
  </conditionalFormatting>
  <conditionalFormatting sqref="F561">
    <cfRule type="cellIs" dxfId="1" priority="809" stopIfTrue="1" operator="lessThan">
      <formula>0</formula>
    </cfRule>
  </conditionalFormatting>
  <conditionalFormatting sqref="F562">
    <cfRule type="cellIs" dxfId="1" priority="808" stopIfTrue="1" operator="lessThan">
      <formula>0</formula>
    </cfRule>
  </conditionalFormatting>
  <conditionalFormatting sqref="F563">
    <cfRule type="cellIs" dxfId="1" priority="807" stopIfTrue="1" operator="lessThan">
      <formula>0</formula>
    </cfRule>
  </conditionalFormatting>
  <conditionalFormatting sqref="F564">
    <cfRule type="cellIs" dxfId="1" priority="806" stopIfTrue="1" operator="lessThan">
      <formula>0</formula>
    </cfRule>
  </conditionalFormatting>
  <conditionalFormatting sqref="F565">
    <cfRule type="cellIs" dxfId="1" priority="805" stopIfTrue="1" operator="lessThan">
      <formula>0</formula>
    </cfRule>
  </conditionalFormatting>
  <conditionalFormatting sqref="F566">
    <cfRule type="cellIs" dxfId="1" priority="804" stopIfTrue="1" operator="lessThan">
      <formula>0</formula>
    </cfRule>
  </conditionalFormatting>
  <conditionalFormatting sqref="F567">
    <cfRule type="cellIs" dxfId="1" priority="803" stopIfTrue="1" operator="lessThan">
      <formula>0</formula>
    </cfRule>
  </conditionalFormatting>
  <conditionalFormatting sqref="F568">
    <cfRule type="cellIs" dxfId="1" priority="802" stopIfTrue="1" operator="lessThan">
      <formula>0</formula>
    </cfRule>
  </conditionalFormatting>
  <conditionalFormatting sqref="F569">
    <cfRule type="cellIs" dxfId="1" priority="801" stopIfTrue="1" operator="lessThan">
      <formula>0</formula>
    </cfRule>
  </conditionalFormatting>
  <conditionalFormatting sqref="F570">
    <cfRule type="cellIs" dxfId="1" priority="800" stopIfTrue="1" operator="lessThan">
      <formula>0</formula>
    </cfRule>
  </conditionalFormatting>
  <conditionalFormatting sqref="F571">
    <cfRule type="cellIs" dxfId="1" priority="799" stopIfTrue="1" operator="lessThan">
      <formula>0</formula>
    </cfRule>
  </conditionalFormatting>
  <conditionalFormatting sqref="F572">
    <cfRule type="cellIs" dxfId="1" priority="798" stopIfTrue="1" operator="lessThan">
      <formula>0</formula>
    </cfRule>
  </conditionalFormatting>
  <conditionalFormatting sqref="F573">
    <cfRule type="cellIs" dxfId="1" priority="797" stopIfTrue="1" operator="lessThan">
      <formula>0</formula>
    </cfRule>
  </conditionalFormatting>
  <conditionalFormatting sqref="F574">
    <cfRule type="cellIs" dxfId="1" priority="796" stopIfTrue="1" operator="lessThan">
      <formula>0</formula>
    </cfRule>
  </conditionalFormatting>
  <conditionalFormatting sqref="F575">
    <cfRule type="cellIs" dxfId="1" priority="795" stopIfTrue="1" operator="lessThan">
      <formula>0</formula>
    </cfRule>
  </conditionalFormatting>
  <conditionalFormatting sqref="F576">
    <cfRule type="cellIs" dxfId="1" priority="794" stopIfTrue="1" operator="lessThan">
      <formula>0</formula>
    </cfRule>
  </conditionalFormatting>
  <conditionalFormatting sqref="F577">
    <cfRule type="cellIs" dxfId="1" priority="793" stopIfTrue="1" operator="lessThan">
      <formula>0</formula>
    </cfRule>
  </conditionalFormatting>
  <conditionalFormatting sqref="F578">
    <cfRule type="cellIs" dxfId="1" priority="792" stopIfTrue="1" operator="lessThan">
      <formula>0</formula>
    </cfRule>
  </conditionalFormatting>
  <conditionalFormatting sqref="F579">
    <cfRule type="cellIs" dxfId="1" priority="791" stopIfTrue="1" operator="lessThan">
      <formula>0</formula>
    </cfRule>
  </conditionalFormatting>
  <conditionalFormatting sqref="F580">
    <cfRule type="cellIs" dxfId="1" priority="790" stopIfTrue="1" operator="lessThan">
      <formula>0</formula>
    </cfRule>
  </conditionalFormatting>
  <conditionalFormatting sqref="F581">
    <cfRule type="cellIs" dxfId="1" priority="789" stopIfTrue="1" operator="lessThan">
      <formula>0</formula>
    </cfRule>
  </conditionalFormatting>
  <conditionalFormatting sqref="F582">
    <cfRule type="cellIs" dxfId="1" priority="788" stopIfTrue="1" operator="lessThan">
      <formula>0</formula>
    </cfRule>
  </conditionalFormatting>
  <conditionalFormatting sqref="F583">
    <cfRule type="cellIs" dxfId="1" priority="787" stopIfTrue="1" operator="lessThan">
      <formula>0</formula>
    </cfRule>
  </conditionalFormatting>
  <conditionalFormatting sqref="F584">
    <cfRule type="cellIs" dxfId="1" priority="786" stopIfTrue="1" operator="lessThan">
      <formula>0</formula>
    </cfRule>
  </conditionalFormatting>
  <conditionalFormatting sqref="F585">
    <cfRule type="cellIs" dxfId="1" priority="785" stopIfTrue="1" operator="lessThan">
      <formula>0</formula>
    </cfRule>
  </conditionalFormatting>
  <conditionalFormatting sqref="F586">
    <cfRule type="cellIs" dxfId="1" priority="784" stopIfTrue="1" operator="lessThan">
      <formula>0</formula>
    </cfRule>
  </conditionalFormatting>
  <conditionalFormatting sqref="F587">
    <cfRule type="cellIs" dxfId="1" priority="783" stopIfTrue="1" operator="lessThan">
      <formula>0</formula>
    </cfRule>
  </conditionalFormatting>
  <conditionalFormatting sqref="F588">
    <cfRule type="cellIs" dxfId="1" priority="782" stopIfTrue="1" operator="lessThan">
      <formula>0</formula>
    </cfRule>
  </conditionalFormatting>
  <conditionalFormatting sqref="F589">
    <cfRule type="cellIs" dxfId="1" priority="781" stopIfTrue="1" operator="lessThan">
      <formula>0</formula>
    </cfRule>
  </conditionalFormatting>
  <conditionalFormatting sqref="F590">
    <cfRule type="cellIs" dxfId="1" priority="780" stopIfTrue="1" operator="lessThan">
      <formula>0</formula>
    </cfRule>
  </conditionalFormatting>
  <conditionalFormatting sqref="F591">
    <cfRule type="cellIs" dxfId="1" priority="779" stopIfTrue="1" operator="lessThan">
      <formula>0</formula>
    </cfRule>
  </conditionalFormatting>
  <conditionalFormatting sqref="F592">
    <cfRule type="cellIs" dxfId="1" priority="778" stopIfTrue="1" operator="lessThan">
      <formula>0</formula>
    </cfRule>
  </conditionalFormatting>
  <conditionalFormatting sqref="F593">
    <cfRule type="cellIs" dxfId="1" priority="777" stopIfTrue="1" operator="lessThan">
      <formula>0</formula>
    </cfRule>
  </conditionalFormatting>
  <conditionalFormatting sqref="F594">
    <cfRule type="cellIs" dxfId="1" priority="776" stopIfTrue="1" operator="lessThan">
      <formula>0</formula>
    </cfRule>
  </conditionalFormatting>
  <conditionalFormatting sqref="F595">
    <cfRule type="cellIs" dxfId="1" priority="775" stopIfTrue="1" operator="lessThan">
      <formula>0</formula>
    </cfRule>
  </conditionalFormatting>
  <conditionalFormatting sqref="F596">
    <cfRule type="cellIs" dxfId="1" priority="774" stopIfTrue="1" operator="lessThan">
      <formula>0</formula>
    </cfRule>
  </conditionalFormatting>
  <conditionalFormatting sqref="F597">
    <cfRule type="cellIs" dxfId="1" priority="773" stopIfTrue="1" operator="lessThan">
      <formula>0</formula>
    </cfRule>
  </conditionalFormatting>
  <conditionalFormatting sqref="F598">
    <cfRule type="cellIs" dxfId="1" priority="772" stopIfTrue="1" operator="lessThan">
      <formula>0</formula>
    </cfRule>
  </conditionalFormatting>
  <conditionalFormatting sqref="F599">
    <cfRule type="cellIs" dxfId="1" priority="771" stopIfTrue="1" operator="lessThan">
      <formula>0</formula>
    </cfRule>
  </conditionalFormatting>
  <conditionalFormatting sqref="F600">
    <cfRule type="cellIs" dxfId="1" priority="770" stopIfTrue="1" operator="lessThan">
      <formula>0</formula>
    </cfRule>
  </conditionalFormatting>
  <conditionalFormatting sqref="F601">
    <cfRule type="cellIs" dxfId="1" priority="769" stopIfTrue="1" operator="lessThan">
      <formula>0</formula>
    </cfRule>
  </conditionalFormatting>
  <conditionalFormatting sqref="F602">
    <cfRule type="cellIs" dxfId="1" priority="768" stopIfTrue="1" operator="lessThan">
      <formula>0</formula>
    </cfRule>
  </conditionalFormatting>
  <conditionalFormatting sqref="F603">
    <cfRule type="cellIs" dxfId="1" priority="767" stopIfTrue="1" operator="lessThan">
      <formula>0</formula>
    </cfRule>
  </conditionalFormatting>
  <conditionalFormatting sqref="F604">
    <cfRule type="cellIs" dxfId="1" priority="766" stopIfTrue="1" operator="lessThan">
      <formula>0</formula>
    </cfRule>
  </conditionalFormatting>
  <conditionalFormatting sqref="F605">
    <cfRule type="cellIs" dxfId="1" priority="765" stopIfTrue="1" operator="lessThan">
      <formula>0</formula>
    </cfRule>
  </conditionalFormatting>
  <conditionalFormatting sqref="F606">
    <cfRule type="cellIs" dxfId="1" priority="764" stopIfTrue="1" operator="lessThan">
      <formula>0</formula>
    </cfRule>
  </conditionalFormatting>
  <conditionalFormatting sqref="F607">
    <cfRule type="cellIs" dxfId="1" priority="763" stopIfTrue="1" operator="lessThan">
      <formula>0</formula>
    </cfRule>
  </conditionalFormatting>
  <conditionalFormatting sqref="F608">
    <cfRule type="cellIs" dxfId="1" priority="762" stopIfTrue="1" operator="lessThan">
      <formula>0</formula>
    </cfRule>
  </conditionalFormatting>
  <conditionalFormatting sqref="F609">
    <cfRule type="cellIs" dxfId="1" priority="761" stopIfTrue="1" operator="lessThan">
      <formula>0</formula>
    </cfRule>
  </conditionalFormatting>
  <conditionalFormatting sqref="F610">
    <cfRule type="cellIs" dxfId="1" priority="760" stopIfTrue="1" operator="lessThan">
      <formula>0</formula>
    </cfRule>
  </conditionalFormatting>
  <conditionalFormatting sqref="F611">
    <cfRule type="cellIs" dxfId="1" priority="759" stopIfTrue="1" operator="lessThan">
      <formula>0</formula>
    </cfRule>
  </conditionalFormatting>
  <conditionalFormatting sqref="F614">
    <cfRule type="cellIs" dxfId="1" priority="757" stopIfTrue="1" operator="lessThan">
      <formula>0</formula>
    </cfRule>
  </conditionalFormatting>
  <conditionalFormatting sqref="F615">
    <cfRule type="cellIs" dxfId="1" priority="756" stopIfTrue="1" operator="lessThan">
      <formula>0</formula>
    </cfRule>
  </conditionalFormatting>
  <conditionalFormatting sqref="F616">
    <cfRule type="cellIs" dxfId="1" priority="755" stopIfTrue="1" operator="lessThan">
      <formula>0</formula>
    </cfRule>
  </conditionalFormatting>
  <conditionalFormatting sqref="F617">
    <cfRule type="cellIs" dxfId="1" priority="754" stopIfTrue="1" operator="lessThan">
      <formula>0</formula>
    </cfRule>
  </conditionalFormatting>
  <conditionalFormatting sqref="F618">
    <cfRule type="cellIs" dxfId="1" priority="753" stopIfTrue="1" operator="lessThan">
      <formula>0</formula>
    </cfRule>
  </conditionalFormatting>
  <conditionalFormatting sqref="F619">
    <cfRule type="cellIs" dxfId="1" priority="752" stopIfTrue="1" operator="lessThan">
      <formula>0</formula>
    </cfRule>
  </conditionalFormatting>
  <conditionalFormatting sqref="F620">
    <cfRule type="cellIs" dxfId="1" priority="751" stopIfTrue="1" operator="lessThan">
      <formula>0</formula>
    </cfRule>
  </conditionalFormatting>
  <conditionalFormatting sqref="F621">
    <cfRule type="cellIs" dxfId="1" priority="750" stopIfTrue="1" operator="lessThan">
      <formula>0</formula>
    </cfRule>
  </conditionalFormatting>
  <conditionalFormatting sqref="F622">
    <cfRule type="cellIs" dxfId="1" priority="749" stopIfTrue="1" operator="lessThan">
      <formula>0</formula>
    </cfRule>
  </conditionalFormatting>
  <conditionalFormatting sqref="F623">
    <cfRule type="cellIs" dxfId="1" priority="748" stopIfTrue="1" operator="lessThan">
      <formula>0</formula>
    </cfRule>
  </conditionalFormatting>
  <conditionalFormatting sqref="F624">
    <cfRule type="cellIs" dxfId="1" priority="747" stopIfTrue="1" operator="lessThan">
      <formula>0</formula>
    </cfRule>
  </conditionalFormatting>
  <conditionalFormatting sqref="F625">
    <cfRule type="cellIs" dxfId="1" priority="746" stopIfTrue="1" operator="lessThan">
      <formula>0</formula>
    </cfRule>
  </conditionalFormatting>
  <conditionalFormatting sqref="F626">
    <cfRule type="cellIs" dxfId="1" priority="745" stopIfTrue="1" operator="lessThan">
      <formula>0</formula>
    </cfRule>
  </conditionalFormatting>
  <conditionalFormatting sqref="F627">
    <cfRule type="cellIs" dxfId="1" priority="744" stopIfTrue="1" operator="lessThan">
      <formula>0</formula>
    </cfRule>
  </conditionalFormatting>
  <conditionalFormatting sqref="F628">
    <cfRule type="cellIs" dxfId="1" priority="743" stopIfTrue="1" operator="lessThan">
      <formula>0</formula>
    </cfRule>
  </conditionalFormatting>
  <conditionalFormatting sqref="F629">
    <cfRule type="cellIs" dxfId="1" priority="742" stopIfTrue="1" operator="lessThan">
      <formula>0</formula>
    </cfRule>
  </conditionalFormatting>
  <conditionalFormatting sqref="F630">
    <cfRule type="cellIs" dxfId="1" priority="741" stopIfTrue="1" operator="lessThan">
      <formula>0</formula>
    </cfRule>
  </conditionalFormatting>
  <conditionalFormatting sqref="F631">
    <cfRule type="cellIs" dxfId="1" priority="740" stopIfTrue="1" operator="lessThan">
      <formula>0</formula>
    </cfRule>
  </conditionalFormatting>
  <conditionalFormatting sqref="F632">
    <cfRule type="cellIs" dxfId="1" priority="739" stopIfTrue="1" operator="lessThan">
      <formula>0</formula>
    </cfRule>
  </conditionalFormatting>
  <conditionalFormatting sqref="F633">
    <cfRule type="cellIs" dxfId="1" priority="738" stopIfTrue="1" operator="lessThan">
      <formula>0</formula>
    </cfRule>
  </conditionalFormatting>
  <conditionalFormatting sqref="F634">
    <cfRule type="cellIs" dxfId="1" priority="737" stopIfTrue="1" operator="lessThan">
      <formula>0</formula>
    </cfRule>
  </conditionalFormatting>
  <conditionalFormatting sqref="F635">
    <cfRule type="cellIs" dxfId="1" priority="736" stopIfTrue="1" operator="lessThan">
      <formula>0</formula>
    </cfRule>
  </conditionalFormatting>
  <conditionalFormatting sqref="F636">
    <cfRule type="cellIs" dxfId="1" priority="735" stopIfTrue="1" operator="lessThan">
      <formula>0</formula>
    </cfRule>
  </conditionalFormatting>
  <conditionalFormatting sqref="F637">
    <cfRule type="cellIs" dxfId="1" priority="734" stopIfTrue="1" operator="lessThan">
      <formula>0</formula>
    </cfRule>
  </conditionalFormatting>
  <conditionalFormatting sqref="F638">
    <cfRule type="cellIs" dxfId="1" priority="733" stopIfTrue="1" operator="lessThan">
      <formula>0</formula>
    </cfRule>
  </conditionalFormatting>
  <conditionalFormatting sqref="F639">
    <cfRule type="cellIs" dxfId="1" priority="732" stopIfTrue="1" operator="lessThan">
      <formula>0</formula>
    </cfRule>
  </conditionalFormatting>
  <conditionalFormatting sqref="F640">
    <cfRule type="cellIs" dxfId="1" priority="731" stopIfTrue="1" operator="lessThan">
      <formula>0</formula>
    </cfRule>
  </conditionalFormatting>
  <conditionalFormatting sqref="F641">
    <cfRule type="cellIs" dxfId="1" priority="730" stopIfTrue="1" operator="lessThan">
      <formula>0</formula>
    </cfRule>
  </conditionalFormatting>
  <conditionalFormatting sqref="F644">
    <cfRule type="cellIs" dxfId="1" priority="728" stopIfTrue="1" operator="lessThan">
      <formula>0</formula>
    </cfRule>
  </conditionalFormatting>
  <conditionalFormatting sqref="F645">
    <cfRule type="cellIs" dxfId="1" priority="727" stopIfTrue="1" operator="lessThan">
      <formula>0</formula>
    </cfRule>
  </conditionalFormatting>
  <conditionalFormatting sqref="F646">
    <cfRule type="cellIs" dxfId="1" priority="726" stopIfTrue="1" operator="lessThan">
      <formula>0</formula>
    </cfRule>
  </conditionalFormatting>
  <conditionalFormatting sqref="F647">
    <cfRule type="cellIs" dxfId="1" priority="725" stopIfTrue="1" operator="lessThan">
      <formula>0</formula>
    </cfRule>
  </conditionalFormatting>
  <conditionalFormatting sqref="F648">
    <cfRule type="cellIs" dxfId="1" priority="724" stopIfTrue="1" operator="lessThan">
      <formula>0</formula>
    </cfRule>
  </conditionalFormatting>
  <conditionalFormatting sqref="F649">
    <cfRule type="cellIs" dxfId="1" priority="723" stopIfTrue="1" operator="lessThan">
      <formula>0</formula>
    </cfRule>
  </conditionalFormatting>
  <conditionalFormatting sqref="F650">
    <cfRule type="cellIs" dxfId="1" priority="722" stopIfTrue="1" operator="lessThan">
      <formula>0</formula>
    </cfRule>
  </conditionalFormatting>
  <conditionalFormatting sqref="F651">
    <cfRule type="cellIs" dxfId="1" priority="721" stopIfTrue="1" operator="lessThan">
      <formula>0</formula>
    </cfRule>
  </conditionalFormatting>
  <conditionalFormatting sqref="F652">
    <cfRule type="cellIs" dxfId="1" priority="720" stopIfTrue="1" operator="lessThan">
      <formula>0</formula>
    </cfRule>
  </conditionalFormatting>
  <conditionalFormatting sqref="F653">
    <cfRule type="cellIs" dxfId="1" priority="719" stopIfTrue="1" operator="lessThan">
      <formula>0</formula>
    </cfRule>
  </conditionalFormatting>
  <conditionalFormatting sqref="F654">
    <cfRule type="cellIs" dxfId="1" priority="718" stopIfTrue="1" operator="lessThan">
      <formula>0</formula>
    </cfRule>
  </conditionalFormatting>
  <conditionalFormatting sqref="F655">
    <cfRule type="cellIs" dxfId="1" priority="717" stopIfTrue="1" operator="lessThan">
      <formula>0</formula>
    </cfRule>
  </conditionalFormatting>
  <conditionalFormatting sqref="F656">
    <cfRule type="cellIs" dxfId="1" priority="716" stopIfTrue="1" operator="lessThan">
      <formula>0</formula>
    </cfRule>
  </conditionalFormatting>
  <conditionalFormatting sqref="F657">
    <cfRule type="cellIs" dxfId="1" priority="715" stopIfTrue="1" operator="lessThan">
      <formula>0</formula>
    </cfRule>
  </conditionalFormatting>
  <conditionalFormatting sqref="F658">
    <cfRule type="cellIs" dxfId="1" priority="714" stopIfTrue="1" operator="lessThan">
      <formula>0</formula>
    </cfRule>
  </conditionalFormatting>
  <conditionalFormatting sqref="F659">
    <cfRule type="cellIs" dxfId="1" priority="713" stopIfTrue="1" operator="lessThan">
      <formula>0</formula>
    </cfRule>
  </conditionalFormatting>
  <conditionalFormatting sqref="F660">
    <cfRule type="cellIs" dxfId="1" priority="712" stopIfTrue="1" operator="lessThan">
      <formula>0</formula>
    </cfRule>
  </conditionalFormatting>
  <conditionalFormatting sqref="F661">
    <cfRule type="cellIs" dxfId="1" priority="711" stopIfTrue="1" operator="lessThan">
      <formula>0</formula>
    </cfRule>
  </conditionalFormatting>
  <conditionalFormatting sqref="F662">
    <cfRule type="cellIs" dxfId="1" priority="710" stopIfTrue="1" operator="lessThan">
      <formula>0</formula>
    </cfRule>
  </conditionalFormatting>
  <conditionalFormatting sqref="F663">
    <cfRule type="cellIs" dxfId="1" priority="709" stopIfTrue="1" operator="lessThan">
      <formula>0</formula>
    </cfRule>
  </conditionalFormatting>
  <conditionalFormatting sqref="F664">
    <cfRule type="cellIs" dxfId="1" priority="708" stopIfTrue="1" operator="lessThan">
      <formula>0</formula>
    </cfRule>
  </conditionalFormatting>
  <conditionalFormatting sqref="F665">
    <cfRule type="cellIs" dxfId="1" priority="707" stopIfTrue="1" operator="lessThan">
      <formula>0</formula>
    </cfRule>
  </conditionalFormatting>
  <conditionalFormatting sqref="F666">
    <cfRule type="cellIs" dxfId="1" priority="706" stopIfTrue="1" operator="lessThan">
      <formula>0</formula>
    </cfRule>
  </conditionalFormatting>
  <conditionalFormatting sqref="F667">
    <cfRule type="cellIs" dxfId="1" priority="705" stopIfTrue="1" operator="lessThan">
      <formula>0</formula>
    </cfRule>
  </conditionalFormatting>
  <conditionalFormatting sqref="F668">
    <cfRule type="cellIs" dxfId="1" priority="704" stopIfTrue="1" operator="lessThan">
      <formula>0</formula>
    </cfRule>
  </conditionalFormatting>
  <conditionalFormatting sqref="F669">
    <cfRule type="cellIs" dxfId="1" priority="703" stopIfTrue="1" operator="lessThan">
      <formula>0</formula>
    </cfRule>
  </conditionalFormatting>
  <conditionalFormatting sqref="F670">
    <cfRule type="cellIs" dxfId="1" priority="702" stopIfTrue="1" operator="lessThan">
      <formula>0</formula>
    </cfRule>
  </conditionalFormatting>
  <conditionalFormatting sqref="F671">
    <cfRule type="cellIs" dxfId="1" priority="701" stopIfTrue="1" operator="lessThan">
      <formula>0</formula>
    </cfRule>
  </conditionalFormatting>
  <conditionalFormatting sqref="F672">
    <cfRule type="cellIs" dxfId="1" priority="700" stopIfTrue="1" operator="lessThan">
      <formula>0</formula>
    </cfRule>
  </conditionalFormatting>
  <conditionalFormatting sqref="F673">
    <cfRule type="cellIs" dxfId="1" priority="699" stopIfTrue="1" operator="lessThan">
      <formula>0</formula>
    </cfRule>
  </conditionalFormatting>
  <conditionalFormatting sqref="F674">
    <cfRule type="cellIs" dxfId="1" priority="698" stopIfTrue="1" operator="lessThan">
      <formula>0</formula>
    </cfRule>
  </conditionalFormatting>
  <conditionalFormatting sqref="F675">
    <cfRule type="cellIs" dxfId="1" priority="697" stopIfTrue="1" operator="lessThan">
      <formula>0</formula>
    </cfRule>
  </conditionalFormatting>
  <conditionalFormatting sqref="F676">
    <cfRule type="cellIs" dxfId="1" priority="696" stopIfTrue="1" operator="lessThan">
      <formula>0</formula>
    </cfRule>
  </conditionalFormatting>
  <conditionalFormatting sqref="F677">
    <cfRule type="cellIs" dxfId="1" priority="695" stopIfTrue="1" operator="lessThan">
      <formula>0</formula>
    </cfRule>
  </conditionalFormatting>
  <conditionalFormatting sqref="F678">
    <cfRule type="cellIs" dxfId="1" priority="694" stopIfTrue="1" operator="lessThan">
      <formula>0</formula>
    </cfRule>
  </conditionalFormatting>
  <conditionalFormatting sqref="F679">
    <cfRule type="cellIs" dxfId="1" priority="693" stopIfTrue="1" operator="lessThan">
      <formula>0</formula>
    </cfRule>
  </conditionalFormatting>
  <conditionalFormatting sqref="F680">
    <cfRule type="cellIs" dxfId="1" priority="692" stopIfTrue="1" operator="lessThan">
      <formula>0</formula>
    </cfRule>
  </conditionalFormatting>
  <conditionalFormatting sqref="F681">
    <cfRule type="cellIs" dxfId="1" priority="691" stopIfTrue="1" operator="lessThan">
      <formula>0</formula>
    </cfRule>
  </conditionalFormatting>
  <conditionalFormatting sqref="F682">
    <cfRule type="cellIs" dxfId="1" priority="690" stopIfTrue="1" operator="lessThan">
      <formula>0</formula>
    </cfRule>
  </conditionalFormatting>
  <conditionalFormatting sqref="F683">
    <cfRule type="cellIs" dxfId="1" priority="689" stopIfTrue="1" operator="lessThan">
      <formula>0</formula>
    </cfRule>
  </conditionalFormatting>
  <conditionalFormatting sqref="F684">
    <cfRule type="cellIs" dxfId="1" priority="688" stopIfTrue="1" operator="lessThan">
      <formula>0</formula>
    </cfRule>
  </conditionalFormatting>
  <conditionalFormatting sqref="F685">
    <cfRule type="cellIs" dxfId="1" priority="687" stopIfTrue="1" operator="lessThan">
      <formula>0</formula>
    </cfRule>
  </conditionalFormatting>
  <conditionalFormatting sqref="F686">
    <cfRule type="cellIs" dxfId="1" priority="686" stopIfTrue="1" operator="lessThan">
      <formula>0</formula>
    </cfRule>
  </conditionalFormatting>
  <conditionalFormatting sqref="F687">
    <cfRule type="cellIs" dxfId="1" priority="685" stopIfTrue="1" operator="lessThan">
      <formula>0</formula>
    </cfRule>
  </conditionalFormatting>
  <conditionalFormatting sqref="F688">
    <cfRule type="cellIs" dxfId="1" priority="684" stopIfTrue="1" operator="lessThan">
      <formula>0</formula>
    </cfRule>
  </conditionalFormatting>
  <conditionalFormatting sqref="F689">
    <cfRule type="cellIs" dxfId="1" priority="683" stopIfTrue="1" operator="lessThan">
      <formula>0</formula>
    </cfRule>
  </conditionalFormatting>
  <conditionalFormatting sqref="F690">
    <cfRule type="cellIs" dxfId="1" priority="682" stopIfTrue="1" operator="lessThan">
      <formula>0</formula>
    </cfRule>
  </conditionalFormatting>
  <conditionalFormatting sqref="F691">
    <cfRule type="cellIs" dxfId="1" priority="681" stopIfTrue="1" operator="lessThan">
      <formula>0</formula>
    </cfRule>
  </conditionalFormatting>
  <conditionalFormatting sqref="F692">
    <cfRule type="cellIs" dxfId="1" priority="680" stopIfTrue="1" operator="lessThan">
      <formula>0</formula>
    </cfRule>
  </conditionalFormatting>
  <conditionalFormatting sqref="F693">
    <cfRule type="cellIs" dxfId="1" priority="679" stopIfTrue="1" operator="lessThan">
      <formula>0</formula>
    </cfRule>
  </conditionalFormatting>
  <conditionalFormatting sqref="F694">
    <cfRule type="cellIs" dxfId="1" priority="678" stopIfTrue="1" operator="lessThan">
      <formula>0</formula>
    </cfRule>
  </conditionalFormatting>
  <conditionalFormatting sqref="F695">
    <cfRule type="cellIs" dxfId="1" priority="677" stopIfTrue="1" operator="lessThan">
      <formula>0</formula>
    </cfRule>
  </conditionalFormatting>
  <conditionalFormatting sqref="F696">
    <cfRule type="cellIs" dxfId="1" priority="676" stopIfTrue="1" operator="lessThan">
      <formula>0</formula>
    </cfRule>
  </conditionalFormatting>
  <conditionalFormatting sqref="F697">
    <cfRule type="cellIs" dxfId="1" priority="675" stopIfTrue="1" operator="lessThan">
      <formula>0</formula>
    </cfRule>
  </conditionalFormatting>
  <conditionalFormatting sqref="F698">
    <cfRule type="cellIs" dxfId="1" priority="674" stopIfTrue="1" operator="lessThan">
      <formula>0</formula>
    </cfRule>
  </conditionalFormatting>
  <conditionalFormatting sqref="F699">
    <cfRule type="cellIs" dxfId="1" priority="673" stopIfTrue="1" operator="lessThan">
      <formula>0</formula>
    </cfRule>
  </conditionalFormatting>
  <conditionalFormatting sqref="F700">
    <cfRule type="cellIs" dxfId="1" priority="672" stopIfTrue="1" operator="lessThan">
      <formula>0</formula>
    </cfRule>
  </conditionalFormatting>
  <conditionalFormatting sqref="F701">
    <cfRule type="cellIs" dxfId="1" priority="671" stopIfTrue="1" operator="lessThan">
      <formula>0</formula>
    </cfRule>
  </conditionalFormatting>
  <conditionalFormatting sqref="F702">
    <cfRule type="cellIs" dxfId="1" priority="670" stopIfTrue="1" operator="lessThan">
      <formula>0</formula>
    </cfRule>
  </conditionalFormatting>
  <conditionalFormatting sqref="F703">
    <cfRule type="cellIs" dxfId="1" priority="669" stopIfTrue="1" operator="lessThan">
      <formula>0</formula>
    </cfRule>
  </conditionalFormatting>
  <conditionalFormatting sqref="F704">
    <cfRule type="cellIs" dxfId="1" priority="668" stopIfTrue="1" operator="lessThan">
      <formula>0</formula>
    </cfRule>
  </conditionalFormatting>
  <conditionalFormatting sqref="F705">
    <cfRule type="cellIs" dxfId="1" priority="667" stopIfTrue="1" operator="lessThan">
      <formula>0</formula>
    </cfRule>
  </conditionalFormatting>
  <conditionalFormatting sqref="F706">
    <cfRule type="cellIs" dxfId="1" priority="666" stopIfTrue="1" operator="lessThan">
      <formula>0</formula>
    </cfRule>
  </conditionalFormatting>
  <conditionalFormatting sqref="F707">
    <cfRule type="cellIs" dxfId="1" priority="665" stopIfTrue="1" operator="lessThan">
      <formula>0</formula>
    </cfRule>
  </conditionalFormatting>
  <conditionalFormatting sqref="F708">
    <cfRule type="cellIs" dxfId="1" priority="664" stopIfTrue="1" operator="lessThan">
      <formula>0</formula>
    </cfRule>
  </conditionalFormatting>
  <conditionalFormatting sqref="F709">
    <cfRule type="cellIs" dxfId="1" priority="663" stopIfTrue="1" operator="lessThan">
      <formula>0</formula>
    </cfRule>
  </conditionalFormatting>
  <conditionalFormatting sqref="F710">
    <cfRule type="cellIs" dxfId="1" priority="662" stopIfTrue="1" operator="lessThan">
      <formula>0</formula>
    </cfRule>
  </conditionalFormatting>
  <conditionalFormatting sqref="F711">
    <cfRule type="cellIs" dxfId="1" priority="661" stopIfTrue="1" operator="lessThan">
      <formula>0</formula>
    </cfRule>
  </conditionalFormatting>
  <conditionalFormatting sqref="F712">
    <cfRule type="cellIs" dxfId="1" priority="660" stopIfTrue="1" operator="lessThan">
      <formula>0</formula>
    </cfRule>
  </conditionalFormatting>
  <conditionalFormatting sqref="F713">
    <cfRule type="cellIs" dxfId="1" priority="659" stopIfTrue="1" operator="lessThan">
      <formula>0</formula>
    </cfRule>
  </conditionalFormatting>
  <conditionalFormatting sqref="F714">
    <cfRule type="cellIs" dxfId="1" priority="658" stopIfTrue="1" operator="lessThan">
      <formula>0</formula>
    </cfRule>
  </conditionalFormatting>
  <conditionalFormatting sqref="F715">
    <cfRule type="cellIs" dxfId="1" priority="657" stopIfTrue="1" operator="lessThan">
      <formula>0</formula>
    </cfRule>
  </conditionalFormatting>
  <conditionalFormatting sqref="F716">
    <cfRule type="cellIs" dxfId="1" priority="656" stopIfTrue="1" operator="lessThan">
      <formula>0</formula>
    </cfRule>
  </conditionalFormatting>
  <conditionalFormatting sqref="F717">
    <cfRule type="cellIs" dxfId="1" priority="655" stopIfTrue="1" operator="lessThan">
      <formula>0</formula>
    </cfRule>
  </conditionalFormatting>
  <conditionalFormatting sqref="F718">
    <cfRule type="cellIs" dxfId="1" priority="654" stopIfTrue="1" operator="lessThan">
      <formula>0</formula>
    </cfRule>
  </conditionalFormatting>
  <conditionalFormatting sqref="F719">
    <cfRule type="cellIs" dxfId="1" priority="653" stopIfTrue="1" operator="lessThan">
      <formula>0</formula>
    </cfRule>
  </conditionalFormatting>
  <conditionalFormatting sqref="F720">
    <cfRule type="cellIs" dxfId="1" priority="652" stopIfTrue="1" operator="lessThan">
      <formula>0</formula>
    </cfRule>
  </conditionalFormatting>
  <conditionalFormatting sqref="F721">
    <cfRule type="cellIs" dxfId="1" priority="651" stopIfTrue="1" operator="lessThan">
      <formula>0</formula>
    </cfRule>
  </conditionalFormatting>
  <conditionalFormatting sqref="F722">
    <cfRule type="cellIs" dxfId="1" priority="650" stopIfTrue="1" operator="lessThan">
      <formula>0</formula>
    </cfRule>
  </conditionalFormatting>
  <conditionalFormatting sqref="F723">
    <cfRule type="cellIs" dxfId="1" priority="649" stopIfTrue="1" operator="lessThan">
      <formula>0</formula>
    </cfRule>
  </conditionalFormatting>
  <conditionalFormatting sqref="F724">
    <cfRule type="cellIs" dxfId="1" priority="648" stopIfTrue="1" operator="lessThan">
      <formula>0</formula>
    </cfRule>
  </conditionalFormatting>
  <conditionalFormatting sqref="F725">
    <cfRule type="cellIs" dxfId="1" priority="647" stopIfTrue="1" operator="lessThan">
      <formula>0</formula>
    </cfRule>
  </conditionalFormatting>
  <conditionalFormatting sqref="F726">
    <cfRule type="cellIs" dxfId="1" priority="646" stopIfTrue="1" operator="lessThan">
      <formula>0</formula>
    </cfRule>
  </conditionalFormatting>
  <conditionalFormatting sqref="F727">
    <cfRule type="cellIs" dxfId="1" priority="645" stopIfTrue="1" operator="lessThan">
      <formula>0</formula>
    </cfRule>
  </conditionalFormatting>
  <conditionalFormatting sqref="F728">
    <cfRule type="cellIs" dxfId="1" priority="644" stopIfTrue="1" operator="lessThan">
      <formula>0</formula>
    </cfRule>
  </conditionalFormatting>
  <conditionalFormatting sqref="F729">
    <cfRule type="cellIs" dxfId="1" priority="643" stopIfTrue="1" operator="lessThan">
      <formula>0</formula>
    </cfRule>
  </conditionalFormatting>
  <conditionalFormatting sqref="F730">
    <cfRule type="cellIs" dxfId="1" priority="642" stopIfTrue="1" operator="lessThan">
      <formula>0</formula>
    </cfRule>
  </conditionalFormatting>
  <conditionalFormatting sqref="F731">
    <cfRule type="cellIs" dxfId="1" priority="641" stopIfTrue="1" operator="lessThan">
      <formula>0</formula>
    </cfRule>
  </conditionalFormatting>
  <conditionalFormatting sqref="F732">
    <cfRule type="cellIs" dxfId="1" priority="640" stopIfTrue="1" operator="lessThan">
      <formula>0</formula>
    </cfRule>
  </conditionalFormatting>
  <conditionalFormatting sqref="F733">
    <cfRule type="cellIs" dxfId="1" priority="639" stopIfTrue="1" operator="lessThan">
      <formula>0</formula>
    </cfRule>
  </conditionalFormatting>
  <conditionalFormatting sqref="F734">
    <cfRule type="cellIs" dxfId="1" priority="638" stopIfTrue="1" operator="lessThan">
      <formula>0</formula>
    </cfRule>
  </conditionalFormatting>
  <conditionalFormatting sqref="F735">
    <cfRule type="cellIs" dxfId="1" priority="637" stopIfTrue="1" operator="lessThan">
      <formula>0</formula>
    </cfRule>
  </conditionalFormatting>
  <conditionalFormatting sqref="F736">
    <cfRule type="cellIs" dxfId="1" priority="636" stopIfTrue="1" operator="lessThan">
      <formula>0</formula>
    </cfRule>
  </conditionalFormatting>
  <conditionalFormatting sqref="F737">
    <cfRule type="cellIs" dxfId="1" priority="635" stopIfTrue="1" operator="lessThan">
      <formula>0</formula>
    </cfRule>
  </conditionalFormatting>
  <conditionalFormatting sqref="F738">
    <cfRule type="cellIs" dxfId="1" priority="634" stopIfTrue="1" operator="lessThan">
      <formula>0</formula>
    </cfRule>
  </conditionalFormatting>
  <conditionalFormatting sqref="F739">
    <cfRule type="cellIs" dxfId="1" priority="633" stopIfTrue="1" operator="lessThan">
      <formula>0</formula>
    </cfRule>
  </conditionalFormatting>
  <conditionalFormatting sqref="F740">
    <cfRule type="cellIs" dxfId="1" priority="632" stopIfTrue="1" operator="lessThan">
      <formula>0</formula>
    </cfRule>
  </conditionalFormatting>
  <conditionalFormatting sqref="F741">
    <cfRule type="cellIs" dxfId="1" priority="631" stopIfTrue="1" operator="lessThan">
      <formula>0</formula>
    </cfRule>
  </conditionalFormatting>
  <conditionalFormatting sqref="F742">
    <cfRule type="cellIs" dxfId="1" priority="630" stopIfTrue="1" operator="lessThan">
      <formula>0</formula>
    </cfRule>
  </conditionalFormatting>
  <conditionalFormatting sqref="F743">
    <cfRule type="cellIs" dxfId="1" priority="629" stopIfTrue="1" operator="lessThan">
      <formula>0</formula>
    </cfRule>
  </conditionalFormatting>
  <conditionalFormatting sqref="F744">
    <cfRule type="cellIs" dxfId="1" priority="628" stopIfTrue="1" operator="lessThan">
      <formula>0</formula>
    </cfRule>
  </conditionalFormatting>
  <conditionalFormatting sqref="F745">
    <cfRule type="cellIs" dxfId="1" priority="627" stopIfTrue="1" operator="lessThan">
      <formula>0</formula>
    </cfRule>
  </conditionalFormatting>
  <conditionalFormatting sqref="F746">
    <cfRule type="cellIs" dxfId="1" priority="626" stopIfTrue="1" operator="lessThan">
      <formula>0</formula>
    </cfRule>
  </conditionalFormatting>
  <conditionalFormatting sqref="F747">
    <cfRule type="cellIs" dxfId="1" priority="625" stopIfTrue="1" operator="lessThan">
      <formula>0</formula>
    </cfRule>
  </conditionalFormatting>
  <conditionalFormatting sqref="F748">
    <cfRule type="cellIs" dxfId="1" priority="624" stopIfTrue="1" operator="lessThan">
      <formula>0</formula>
    </cfRule>
  </conditionalFormatting>
  <conditionalFormatting sqref="F749">
    <cfRule type="cellIs" dxfId="1" priority="623" stopIfTrue="1" operator="lessThan">
      <formula>0</formula>
    </cfRule>
  </conditionalFormatting>
  <conditionalFormatting sqref="F750">
    <cfRule type="cellIs" dxfId="1" priority="622" stopIfTrue="1" operator="lessThan">
      <formula>0</formula>
    </cfRule>
  </conditionalFormatting>
  <conditionalFormatting sqref="F751">
    <cfRule type="cellIs" dxfId="1" priority="621" stopIfTrue="1" operator="lessThan">
      <formula>0</formula>
    </cfRule>
  </conditionalFormatting>
  <conditionalFormatting sqref="F752">
    <cfRule type="cellIs" dxfId="1" priority="620" stopIfTrue="1" operator="lessThan">
      <formula>0</formula>
    </cfRule>
  </conditionalFormatting>
  <conditionalFormatting sqref="F761">
    <cfRule type="cellIs" dxfId="1" priority="618" stopIfTrue="1" operator="lessThan">
      <formula>0</formula>
    </cfRule>
  </conditionalFormatting>
  <conditionalFormatting sqref="F762">
    <cfRule type="cellIs" dxfId="1" priority="617" stopIfTrue="1" operator="lessThan">
      <formula>0</formula>
    </cfRule>
  </conditionalFormatting>
  <conditionalFormatting sqref="F763">
    <cfRule type="cellIs" dxfId="1" priority="616" stopIfTrue="1" operator="lessThan">
      <formula>0</formula>
    </cfRule>
  </conditionalFormatting>
  <conditionalFormatting sqref="F764">
    <cfRule type="cellIs" dxfId="1" priority="615" stopIfTrue="1" operator="lessThan">
      <formula>0</formula>
    </cfRule>
  </conditionalFormatting>
  <conditionalFormatting sqref="F765">
    <cfRule type="cellIs" dxfId="1" priority="614" stopIfTrue="1" operator="lessThan">
      <formula>0</formula>
    </cfRule>
  </conditionalFormatting>
  <conditionalFormatting sqref="F766">
    <cfRule type="cellIs" dxfId="1" priority="613" stopIfTrue="1" operator="lessThan">
      <formula>0</formula>
    </cfRule>
  </conditionalFormatting>
  <conditionalFormatting sqref="F767">
    <cfRule type="cellIs" dxfId="1" priority="612" stopIfTrue="1" operator="lessThan">
      <formula>0</formula>
    </cfRule>
  </conditionalFormatting>
  <conditionalFormatting sqref="F768">
    <cfRule type="cellIs" dxfId="1" priority="611" stopIfTrue="1" operator="lessThan">
      <formula>0</formula>
    </cfRule>
  </conditionalFormatting>
  <conditionalFormatting sqref="F769">
    <cfRule type="cellIs" dxfId="1" priority="610" stopIfTrue="1" operator="lessThan">
      <formula>0</formula>
    </cfRule>
  </conditionalFormatting>
  <conditionalFormatting sqref="F770">
    <cfRule type="cellIs" dxfId="1" priority="609" stopIfTrue="1" operator="lessThan">
      <formula>0</formula>
    </cfRule>
  </conditionalFormatting>
  <conditionalFormatting sqref="F771">
    <cfRule type="cellIs" dxfId="1" priority="608" stopIfTrue="1" operator="lessThan">
      <formula>0</formula>
    </cfRule>
  </conditionalFormatting>
  <conditionalFormatting sqref="F772">
    <cfRule type="cellIs" dxfId="1" priority="607" stopIfTrue="1" operator="lessThan">
      <formula>0</formula>
    </cfRule>
  </conditionalFormatting>
  <conditionalFormatting sqref="F773">
    <cfRule type="cellIs" dxfId="1" priority="606" stopIfTrue="1" operator="lessThan">
      <formula>0</formula>
    </cfRule>
  </conditionalFormatting>
  <conditionalFormatting sqref="F774">
    <cfRule type="cellIs" dxfId="1" priority="605" stopIfTrue="1" operator="lessThan">
      <formula>0</formula>
    </cfRule>
  </conditionalFormatting>
  <conditionalFormatting sqref="F775">
    <cfRule type="cellIs" dxfId="1" priority="604" stopIfTrue="1" operator="lessThan">
      <formula>0</formula>
    </cfRule>
  </conditionalFormatting>
  <conditionalFormatting sqref="F776">
    <cfRule type="cellIs" dxfId="1" priority="603" stopIfTrue="1" operator="lessThan">
      <formula>0</formula>
    </cfRule>
  </conditionalFormatting>
  <conditionalFormatting sqref="F777">
    <cfRule type="cellIs" dxfId="1" priority="602" stopIfTrue="1" operator="lessThan">
      <formula>0</formula>
    </cfRule>
  </conditionalFormatting>
  <conditionalFormatting sqref="F778">
    <cfRule type="cellIs" dxfId="1" priority="601" stopIfTrue="1" operator="lessThan">
      <formula>0</formula>
    </cfRule>
  </conditionalFormatting>
  <conditionalFormatting sqref="F779">
    <cfRule type="cellIs" dxfId="1" priority="600" stopIfTrue="1" operator="lessThan">
      <formula>0</formula>
    </cfRule>
  </conditionalFormatting>
  <conditionalFormatting sqref="F780">
    <cfRule type="cellIs" dxfId="1" priority="599" stopIfTrue="1" operator="lessThan">
      <formula>0</formula>
    </cfRule>
  </conditionalFormatting>
  <conditionalFormatting sqref="F781">
    <cfRule type="cellIs" dxfId="1" priority="598" stopIfTrue="1" operator="lessThan">
      <formula>0</formula>
    </cfRule>
  </conditionalFormatting>
  <conditionalFormatting sqref="F782">
    <cfRule type="cellIs" dxfId="1" priority="597" stopIfTrue="1" operator="lessThan">
      <formula>0</formula>
    </cfRule>
  </conditionalFormatting>
  <conditionalFormatting sqref="F783">
    <cfRule type="cellIs" dxfId="1" priority="596" stopIfTrue="1" operator="lessThan">
      <formula>0</formula>
    </cfRule>
  </conditionalFormatting>
  <conditionalFormatting sqref="F784">
    <cfRule type="cellIs" dxfId="1" priority="595" stopIfTrue="1" operator="lessThan">
      <formula>0</formula>
    </cfRule>
  </conditionalFormatting>
  <conditionalFormatting sqref="F785">
    <cfRule type="cellIs" dxfId="1" priority="594" stopIfTrue="1" operator="lessThan">
      <formula>0</formula>
    </cfRule>
  </conditionalFormatting>
  <conditionalFormatting sqref="F786">
    <cfRule type="cellIs" dxfId="1" priority="593" stopIfTrue="1" operator="lessThan">
      <formula>0</formula>
    </cfRule>
  </conditionalFormatting>
  <conditionalFormatting sqref="F787">
    <cfRule type="cellIs" dxfId="1" priority="592" stopIfTrue="1" operator="lessThan">
      <formula>0</formula>
    </cfRule>
  </conditionalFormatting>
  <conditionalFormatting sqref="F788">
    <cfRule type="cellIs" dxfId="1" priority="591" stopIfTrue="1" operator="lessThan">
      <formula>0</formula>
    </cfRule>
  </conditionalFormatting>
  <conditionalFormatting sqref="F789">
    <cfRule type="cellIs" dxfId="1" priority="590" stopIfTrue="1" operator="lessThan">
      <formula>0</formula>
    </cfRule>
  </conditionalFormatting>
  <conditionalFormatting sqref="F790">
    <cfRule type="cellIs" dxfId="1" priority="589" stopIfTrue="1" operator="lessThan">
      <formula>0</formula>
    </cfRule>
  </conditionalFormatting>
  <conditionalFormatting sqref="F791">
    <cfRule type="cellIs" dxfId="1" priority="588" stopIfTrue="1" operator="lessThan">
      <formula>0</formula>
    </cfRule>
  </conditionalFormatting>
  <conditionalFormatting sqref="F794">
    <cfRule type="cellIs" dxfId="1" priority="586" stopIfTrue="1" operator="lessThan">
      <formula>0</formula>
    </cfRule>
  </conditionalFormatting>
  <conditionalFormatting sqref="F795">
    <cfRule type="cellIs" dxfId="1" priority="585" stopIfTrue="1" operator="lessThan">
      <formula>0</formula>
    </cfRule>
  </conditionalFormatting>
  <conditionalFormatting sqref="F796">
    <cfRule type="cellIs" dxfId="1" priority="584" stopIfTrue="1" operator="lessThan">
      <formula>0</formula>
    </cfRule>
  </conditionalFormatting>
  <conditionalFormatting sqref="F797">
    <cfRule type="cellIs" dxfId="1" priority="583" stopIfTrue="1" operator="lessThan">
      <formula>0</formula>
    </cfRule>
  </conditionalFormatting>
  <conditionalFormatting sqref="F798">
    <cfRule type="cellIs" dxfId="1" priority="582" stopIfTrue="1" operator="lessThan">
      <formula>0</formula>
    </cfRule>
  </conditionalFormatting>
  <conditionalFormatting sqref="F799">
    <cfRule type="cellIs" dxfId="1" priority="581" stopIfTrue="1" operator="lessThan">
      <formula>0</formula>
    </cfRule>
  </conditionalFormatting>
  <conditionalFormatting sqref="F800">
    <cfRule type="cellIs" dxfId="1" priority="580" stopIfTrue="1" operator="lessThan">
      <formula>0</formula>
    </cfRule>
  </conditionalFormatting>
  <conditionalFormatting sqref="F801">
    <cfRule type="cellIs" dxfId="1" priority="579" stopIfTrue="1" operator="lessThan">
      <formula>0</formula>
    </cfRule>
  </conditionalFormatting>
  <conditionalFormatting sqref="F802">
    <cfRule type="cellIs" dxfId="1" priority="578" stopIfTrue="1" operator="lessThan">
      <formula>0</formula>
    </cfRule>
  </conditionalFormatting>
  <conditionalFormatting sqref="F803">
    <cfRule type="cellIs" dxfId="1" priority="577" stopIfTrue="1" operator="lessThan">
      <formula>0</formula>
    </cfRule>
  </conditionalFormatting>
  <conditionalFormatting sqref="F804">
    <cfRule type="cellIs" dxfId="1" priority="576" stopIfTrue="1" operator="lessThan">
      <formula>0</formula>
    </cfRule>
  </conditionalFormatting>
  <conditionalFormatting sqref="F805">
    <cfRule type="cellIs" dxfId="1" priority="575" stopIfTrue="1" operator="lessThan">
      <formula>0</formula>
    </cfRule>
  </conditionalFormatting>
  <conditionalFormatting sqref="F806">
    <cfRule type="cellIs" dxfId="1" priority="574" stopIfTrue="1" operator="lessThan">
      <formula>0</formula>
    </cfRule>
  </conditionalFormatting>
  <conditionalFormatting sqref="F807">
    <cfRule type="cellIs" dxfId="1" priority="573" stopIfTrue="1" operator="lessThan">
      <formula>0</formula>
    </cfRule>
  </conditionalFormatting>
  <conditionalFormatting sqref="F808">
    <cfRule type="cellIs" dxfId="1" priority="572" stopIfTrue="1" operator="lessThan">
      <formula>0</formula>
    </cfRule>
  </conditionalFormatting>
  <conditionalFormatting sqref="F809">
    <cfRule type="cellIs" dxfId="1" priority="571" stopIfTrue="1" operator="lessThan">
      <formula>0</formula>
    </cfRule>
  </conditionalFormatting>
  <conditionalFormatting sqref="F810">
    <cfRule type="cellIs" dxfId="1" priority="570" stopIfTrue="1" operator="lessThan">
      <formula>0</formula>
    </cfRule>
  </conditionalFormatting>
  <conditionalFormatting sqref="F811">
    <cfRule type="cellIs" dxfId="1" priority="569" stopIfTrue="1" operator="lessThan">
      <formula>0</formula>
    </cfRule>
  </conditionalFormatting>
  <conditionalFormatting sqref="F812">
    <cfRule type="cellIs" dxfId="1" priority="568" stopIfTrue="1" operator="lessThan">
      <formula>0</formula>
    </cfRule>
  </conditionalFormatting>
  <conditionalFormatting sqref="F813">
    <cfRule type="cellIs" dxfId="1" priority="567" stopIfTrue="1" operator="lessThan">
      <formula>0</formula>
    </cfRule>
  </conditionalFormatting>
  <conditionalFormatting sqref="F814">
    <cfRule type="cellIs" dxfId="1" priority="566" stopIfTrue="1" operator="lessThan">
      <formula>0</formula>
    </cfRule>
  </conditionalFormatting>
  <conditionalFormatting sqref="F815">
    <cfRule type="cellIs" dxfId="1" priority="565" stopIfTrue="1" operator="lessThan">
      <formula>0</formula>
    </cfRule>
  </conditionalFormatting>
  <conditionalFormatting sqref="F816">
    <cfRule type="cellIs" dxfId="1" priority="564" stopIfTrue="1" operator="lessThan">
      <formula>0</formula>
    </cfRule>
  </conditionalFormatting>
  <conditionalFormatting sqref="F817">
    <cfRule type="cellIs" dxfId="1" priority="563" stopIfTrue="1" operator="lessThan">
      <formula>0</formula>
    </cfRule>
  </conditionalFormatting>
  <conditionalFormatting sqref="F818">
    <cfRule type="cellIs" dxfId="1" priority="562" stopIfTrue="1" operator="lessThan">
      <formula>0</formula>
    </cfRule>
  </conditionalFormatting>
  <conditionalFormatting sqref="F819">
    <cfRule type="cellIs" dxfId="1" priority="561" stopIfTrue="1" operator="lessThan">
      <formula>0</formula>
    </cfRule>
  </conditionalFormatting>
  <conditionalFormatting sqref="F820">
    <cfRule type="cellIs" dxfId="1" priority="560" stopIfTrue="1" operator="lessThan">
      <formula>0</formula>
    </cfRule>
  </conditionalFormatting>
  <conditionalFormatting sqref="F821">
    <cfRule type="cellIs" dxfId="1" priority="559" stopIfTrue="1" operator="lessThan">
      <formula>0</formula>
    </cfRule>
  </conditionalFormatting>
  <conditionalFormatting sqref="F822">
    <cfRule type="cellIs" dxfId="1" priority="558" stopIfTrue="1" operator="lessThan">
      <formula>0</formula>
    </cfRule>
  </conditionalFormatting>
  <conditionalFormatting sqref="F823">
    <cfRule type="cellIs" dxfId="1" priority="557" stopIfTrue="1" operator="lessThan">
      <formula>0</formula>
    </cfRule>
  </conditionalFormatting>
  <conditionalFormatting sqref="F824">
    <cfRule type="cellIs" dxfId="1" priority="556" stopIfTrue="1" operator="lessThan">
      <formula>0</formula>
    </cfRule>
  </conditionalFormatting>
  <conditionalFormatting sqref="F825">
    <cfRule type="cellIs" dxfId="1" priority="555" stopIfTrue="1" operator="lessThan">
      <formula>0</formula>
    </cfRule>
  </conditionalFormatting>
  <conditionalFormatting sqref="F826">
    <cfRule type="cellIs" dxfId="1" priority="554" stopIfTrue="1" operator="lessThan">
      <formula>0</formula>
    </cfRule>
  </conditionalFormatting>
  <conditionalFormatting sqref="F827">
    <cfRule type="cellIs" dxfId="1" priority="553" stopIfTrue="1" operator="lessThan">
      <formula>0</formula>
    </cfRule>
  </conditionalFormatting>
  <conditionalFormatting sqref="F828">
    <cfRule type="cellIs" dxfId="1" priority="552" stopIfTrue="1" operator="lessThan">
      <formula>0</formula>
    </cfRule>
  </conditionalFormatting>
  <conditionalFormatting sqref="F829">
    <cfRule type="cellIs" dxfId="1" priority="551" stopIfTrue="1" operator="lessThan">
      <formula>0</formula>
    </cfRule>
  </conditionalFormatting>
  <conditionalFormatting sqref="F830">
    <cfRule type="cellIs" dxfId="1" priority="550" stopIfTrue="1" operator="lessThan">
      <formula>0</formula>
    </cfRule>
  </conditionalFormatting>
  <conditionalFormatting sqref="F831">
    <cfRule type="cellIs" dxfId="1" priority="549" stopIfTrue="1" operator="lessThan">
      <formula>0</formula>
    </cfRule>
  </conditionalFormatting>
  <conditionalFormatting sqref="F832">
    <cfRule type="cellIs" dxfId="1" priority="548" stopIfTrue="1" operator="lessThan">
      <formula>0</formula>
    </cfRule>
  </conditionalFormatting>
  <conditionalFormatting sqref="F833">
    <cfRule type="cellIs" dxfId="1" priority="547" stopIfTrue="1" operator="lessThan">
      <formula>0</formula>
    </cfRule>
  </conditionalFormatting>
  <conditionalFormatting sqref="F834">
    <cfRule type="cellIs" dxfId="1" priority="546" stopIfTrue="1" operator="lessThan">
      <formula>0</formula>
    </cfRule>
  </conditionalFormatting>
  <conditionalFormatting sqref="F835">
    <cfRule type="cellIs" dxfId="1" priority="545" stopIfTrue="1" operator="lessThan">
      <formula>0</formula>
    </cfRule>
  </conditionalFormatting>
  <conditionalFormatting sqref="F836">
    <cfRule type="cellIs" dxfId="1" priority="544" stopIfTrue="1" operator="lessThan">
      <formula>0</formula>
    </cfRule>
  </conditionalFormatting>
  <conditionalFormatting sqref="F837">
    <cfRule type="cellIs" dxfId="1" priority="543" stopIfTrue="1" operator="lessThan">
      <formula>0</formula>
    </cfRule>
  </conditionalFormatting>
  <conditionalFormatting sqref="F838">
    <cfRule type="cellIs" dxfId="1" priority="542" stopIfTrue="1" operator="lessThan">
      <formula>0</formula>
    </cfRule>
  </conditionalFormatting>
  <conditionalFormatting sqref="F839">
    <cfRule type="cellIs" dxfId="1" priority="541" stopIfTrue="1" operator="lessThan">
      <formula>0</formula>
    </cfRule>
  </conditionalFormatting>
  <conditionalFormatting sqref="F840">
    <cfRule type="cellIs" dxfId="1" priority="540" stopIfTrue="1" operator="lessThan">
      <formula>0</formula>
    </cfRule>
  </conditionalFormatting>
  <conditionalFormatting sqref="F841">
    <cfRule type="cellIs" dxfId="1" priority="539" stopIfTrue="1" operator="lessThan">
      <formula>0</formula>
    </cfRule>
  </conditionalFormatting>
  <conditionalFormatting sqref="F842">
    <cfRule type="cellIs" dxfId="1" priority="538" stopIfTrue="1" operator="lessThan">
      <formula>0</formula>
    </cfRule>
  </conditionalFormatting>
  <conditionalFormatting sqref="F843">
    <cfRule type="cellIs" dxfId="1" priority="537" stopIfTrue="1" operator="lessThan">
      <formula>0</formula>
    </cfRule>
  </conditionalFormatting>
  <conditionalFormatting sqref="F844">
    <cfRule type="cellIs" dxfId="1" priority="536" stopIfTrue="1" operator="lessThan">
      <formula>0</formula>
    </cfRule>
  </conditionalFormatting>
  <conditionalFormatting sqref="F845">
    <cfRule type="cellIs" dxfId="1" priority="535" stopIfTrue="1" operator="lessThan">
      <formula>0</formula>
    </cfRule>
  </conditionalFormatting>
  <conditionalFormatting sqref="F846">
    <cfRule type="cellIs" dxfId="1" priority="534" stopIfTrue="1" operator="lessThan">
      <formula>0</formula>
    </cfRule>
  </conditionalFormatting>
  <conditionalFormatting sqref="F847">
    <cfRule type="cellIs" dxfId="1" priority="533" stopIfTrue="1" operator="lessThan">
      <formula>0</formula>
    </cfRule>
  </conditionalFormatting>
  <conditionalFormatting sqref="F848">
    <cfRule type="cellIs" dxfId="1" priority="532" stopIfTrue="1" operator="lessThan">
      <formula>0</formula>
    </cfRule>
  </conditionalFormatting>
  <conditionalFormatting sqref="F849">
    <cfRule type="cellIs" dxfId="1" priority="531" stopIfTrue="1" operator="lessThan">
      <formula>0</formula>
    </cfRule>
  </conditionalFormatting>
  <conditionalFormatting sqref="F850">
    <cfRule type="cellIs" dxfId="1" priority="530" stopIfTrue="1" operator="lessThan">
      <formula>0</formula>
    </cfRule>
  </conditionalFormatting>
  <conditionalFormatting sqref="F851">
    <cfRule type="cellIs" dxfId="1" priority="529" stopIfTrue="1" operator="lessThan">
      <formula>0</formula>
    </cfRule>
  </conditionalFormatting>
  <conditionalFormatting sqref="F852">
    <cfRule type="cellIs" dxfId="1" priority="528" stopIfTrue="1" operator="lessThan">
      <formula>0</formula>
    </cfRule>
  </conditionalFormatting>
  <conditionalFormatting sqref="F853">
    <cfRule type="cellIs" dxfId="1" priority="527" stopIfTrue="1" operator="lessThan">
      <formula>0</formula>
    </cfRule>
  </conditionalFormatting>
  <conditionalFormatting sqref="F854">
    <cfRule type="cellIs" dxfId="1" priority="526" stopIfTrue="1" operator="lessThan">
      <formula>0</formula>
    </cfRule>
  </conditionalFormatting>
  <conditionalFormatting sqref="F855">
    <cfRule type="cellIs" dxfId="1" priority="525" stopIfTrue="1" operator="lessThan">
      <formula>0</formula>
    </cfRule>
  </conditionalFormatting>
  <conditionalFormatting sqref="F856">
    <cfRule type="cellIs" dxfId="1" priority="524" stopIfTrue="1" operator="lessThan">
      <formula>0</formula>
    </cfRule>
  </conditionalFormatting>
  <conditionalFormatting sqref="F857">
    <cfRule type="cellIs" dxfId="1" priority="523" stopIfTrue="1" operator="lessThan">
      <formula>0</formula>
    </cfRule>
  </conditionalFormatting>
  <conditionalFormatting sqref="F858">
    <cfRule type="cellIs" dxfId="1" priority="522" stopIfTrue="1" operator="lessThan">
      <formula>0</formula>
    </cfRule>
  </conditionalFormatting>
  <conditionalFormatting sqref="F859">
    <cfRule type="cellIs" dxfId="1" priority="521" stopIfTrue="1" operator="lessThan">
      <formula>0</formula>
    </cfRule>
  </conditionalFormatting>
  <conditionalFormatting sqref="F860">
    <cfRule type="cellIs" dxfId="1" priority="520" stopIfTrue="1" operator="lessThan">
      <formula>0</formula>
    </cfRule>
  </conditionalFormatting>
  <conditionalFormatting sqref="F861">
    <cfRule type="cellIs" dxfId="1" priority="519" stopIfTrue="1" operator="lessThan">
      <formula>0</formula>
    </cfRule>
  </conditionalFormatting>
  <conditionalFormatting sqref="F862">
    <cfRule type="cellIs" dxfId="1" priority="518" stopIfTrue="1" operator="lessThan">
      <formula>0</formula>
    </cfRule>
  </conditionalFormatting>
  <conditionalFormatting sqref="F863">
    <cfRule type="cellIs" dxfId="1" priority="517" stopIfTrue="1" operator="lessThan">
      <formula>0</formula>
    </cfRule>
  </conditionalFormatting>
  <conditionalFormatting sqref="F864">
    <cfRule type="cellIs" dxfId="1" priority="516" stopIfTrue="1" operator="lessThan">
      <formula>0</formula>
    </cfRule>
  </conditionalFormatting>
  <conditionalFormatting sqref="F865">
    <cfRule type="cellIs" dxfId="1" priority="515" stopIfTrue="1" operator="lessThan">
      <formula>0</formula>
    </cfRule>
  </conditionalFormatting>
  <conditionalFormatting sqref="F866">
    <cfRule type="cellIs" dxfId="1" priority="514" stopIfTrue="1" operator="lessThan">
      <formula>0</formula>
    </cfRule>
  </conditionalFormatting>
  <conditionalFormatting sqref="F867">
    <cfRule type="cellIs" dxfId="1" priority="513" stopIfTrue="1" operator="lessThan">
      <formula>0</formula>
    </cfRule>
  </conditionalFormatting>
  <conditionalFormatting sqref="F868">
    <cfRule type="cellIs" dxfId="1" priority="512" stopIfTrue="1" operator="lessThan">
      <formula>0</formula>
    </cfRule>
  </conditionalFormatting>
  <conditionalFormatting sqref="F869">
    <cfRule type="cellIs" dxfId="1" priority="511" stopIfTrue="1" operator="lessThan">
      <formula>0</formula>
    </cfRule>
  </conditionalFormatting>
  <conditionalFormatting sqref="F870">
    <cfRule type="cellIs" dxfId="1" priority="510" stopIfTrue="1" operator="lessThan">
      <formula>0</formula>
    </cfRule>
  </conditionalFormatting>
  <conditionalFormatting sqref="F871">
    <cfRule type="cellIs" dxfId="1" priority="509" stopIfTrue="1" operator="lessThan">
      <formula>0</formula>
    </cfRule>
  </conditionalFormatting>
  <conditionalFormatting sqref="F872">
    <cfRule type="cellIs" dxfId="1" priority="508" stopIfTrue="1" operator="lessThan">
      <formula>0</formula>
    </cfRule>
  </conditionalFormatting>
  <conditionalFormatting sqref="F873">
    <cfRule type="cellIs" dxfId="1" priority="507" stopIfTrue="1" operator="lessThan">
      <formula>0</formula>
    </cfRule>
  </conditionalFormatting>
  <conditionalFormatting sqref="F874">
    <cfRule type="cellIs" dxfId="1" priority="506" stopIfTrue="1" operator="lessThan">
      <formula>0</formula>
    </cfRule>
  </conditionalFormatting>
  <conditionalFormatting sqref="F875">
    <cfRule type="cellIs" dxfId="1" priority="505" stopIfTrue="1" operator="lessThan">
      <formula>0</formula>
    </cfRule>
  </conditionalFormatting>
  <conditionalFormatting sqref="F876">
    <cfRule type="cellIs" dxfId="1" priority="504" stopIfTrue="1" operator="lessThan">
      <formula>0</formula>
    </cfRule>
  </conditionalFormatting>
  <conditionalFormatting sqref="F877">
    <cfRule type="cellIs" dxfId="1" priority="503" stopIfTrue="1" operator="lessThan">
      <formula>0</formula>
    </cfRule>
  </conditionalFormatting>
  <conditionalFormatting sqref="F878">
    <cfRule type="cellIs" dxfId="1" priority="502" stopIfTrue="1" operator="lessThan">
      <formula>0</formula>
    </cfRule>
  </conditionalFormatting>
  <conditionalFormatting sqref="F879">
    <cfRule type="cellIs" dxfId="1" priority="501" stopIfTrue="1" operator="lessThan">
      <formula>0</formula>
    </cfRule>
  </conditionalFormatting>
  <conditionalFormatting sqref="F880">
    <cfRule type="cellIs" dxfId="1" priority="500" stopIfTrue="1" operator="lessThan">
      <formula>0</formula>
    </cfRule>
  </conditionalFormatting>
  <conditionalFormatting sqref="F881">
    <cfRule type="cellIs" dxfId="1" priority="499" stopIfTrue="1" operator="lessThan">
      <formula>0</formula>
    </cfRule>
  </conditionalFormatting>
  <conditionalFormatting sqref="F882">
    <cfRule type="cellIs" dxfId="1" priority="498" stopIfTrue="1" operator="lessThan">
      <formula>0</formula>
    </cfRule>
  </conditionalFormatting>
  <conditionalFormatting sqref="F883">
    <cfRule type="cellIs" dxfId="1" priority="497" stopIfTrue="1" operator="lessThan">
      <formula>0</formula>
    </cfRule>
  </conditionalFormatting>
  <conditionalFormatting sqref="F884">
    <cfRule type="cellIs" dxfId="1" priority="496" stopIfTrue="1" operator="lessThan">
      <formula>0</formula>
    </cfRule>
  </conditionalFormatting>
  <conditionalFormatting sqref="F885">
    <cfRule type="cellIs" dxfId="1" priority="495" stopIfTrue="1" operator="lessThan">
      <formula>0</formula>
    </cfRule>
  </conditionalFormatting>
  <conditionalFormatting sqref="F886">
    <cfRule type="cellIs" dxfId="1" priority="494" stopIfTrue="1" operator="lessThan">
      <formula>0</formula>
    </cfRule>
  </conditionalFormatting>
  <conditionalFormatting sqref="F887">
    <cfRule type="cellIs" dxfId="1" priority="493" stopIfTrue="1" operator="lessThan">
      <formula>0</formula>
    </cfRule>
  </conditionalFormatting>
  <conditionalFormatting sqref="F888">
    <cfRule type="cellIs" dxfId="1" priority="492" stopIfTrue="1" operator="lessThan">
      <formula>0</formula>
    </cfRule>
  </conditionalFormatting>
  <conditionalFormatting sqref="F889">
    <cfRule type="cellIs" dxfId="1" priority="491" stopIfTrue="1" operator="lessThan">
      <formula>0</formula>
    </cfRule>
  </conditionalFormatting>
  <conditionalFormatting sqref="F890">
    <cfRule type="cellIs" dxfId="1" priority="490" stopIfTrue="1" operator="lessThan">
      <formula>0</formula>
    </cfRule>
  </conditionalFormatting>
  <conditionalFormatting sqref="F891">
    <cfRule type="cellIs" dxfId="1" priority="489" stopIfTrue="1" operator="lessThan">
      <formula>0</formula>
    </cfRule>
  </conditionalFormatting>
  <conditionalFormatting sqref="F892">
    <cfRule type="cellIs" dxfId="1" priority="488" stopIfTrue="1" operator="lessThan">
      <formula>0</formula>
    </cfRule>
  </conditionalFormatting>
  <conditionalFormatting sqref="F893">
    <cfRule type="cellIs" dxfId="1" priority="487" stopIfTrue="1" operator="lessThan">
      <formula>0</formula>
    </cfRule>
  </conditionalFormatting>
  <conditionalFormatting sqref="F894">
    <cfRule type="cellIs" dxfId="1" priority="486" stopIfTrue="1" operator="lessThan">
      <formula>0</formula>
    </cfRule>
  </conditionalFormatting>
  <conditionalFormatting sqref="F895">
    <cfRule type="cellIs" dxfId="1" priority="485" stopIfTrue="1" operator="lessThan">
      <formula>0</formula>
    </cfRule>
  </conditionalFormatting>
  <conditionalFormatting sqref="F896">
    <cfRule type="cellIs" dxfId="1" priority="484" stopIfTrue="1" operator="lessThan">
      <formula>0</formula>
    </cfRule>
  </conditionalFormatting>
  <conditionalFormatting sqref="F897">
    <cfRule type="cellIs" dxfId="1" priority="483" stopIfTrue="1" operator="lessThan">
      <formula>0</formula>
    </cfRule>
  </conditionalFormatting>
  <conditionalFormatting sqref="F898">
    <cfRule type="cellIs" dxfId="1" priority="482" stopIfTrue="1" operator="lessThan">
      <formula>0</formula>
    </cfRule>
  </conditionalFormatting>
  <conditionalFormatting sqref="F899">
    <cfRule type="cellIs" dxfId="1" priority="481" stopIfTrue="1" operator="lessThan">
      <formula>0</formula>
    </cfRule>
  </conditionalFormatting>
  <conditionalFormatting sqref="F900">
    <cfRule type="cellIs" dxfId="1" priority="480" stopIfTrue="1" operator="lessThan">
      <formula>0</formula>
    </cfRule>
  </conditionalFormatting>
  <conditionalFormatting sqref="F901">
    <cfRule type="cellIs" dxfId="1" priority="479" stopIfTrue="1" operator="lessThan">
      <formula>0</formula>
    </cfRule>
  </conditionalFormatting>
  <conditionalFormatting sqref="F902">
    <cfRule type="cellIs" dxfId="1" priority="478" stopIfTrue="1" operator="lessThan">
      <formula>0</formula>
    </cfRule>
  </conditionalFormatting>
  <conditionalFormatting sqref="F903">
    <cfRule type="cellIs" dxfId="1" priority="477" stopIfTrue="1" operator="lessThan">
      <formula>0</formula>
    </cfRule>
  </conditionalFormatting>
  <conditionalFormatting sqref="F904">
    <cfRule type="cellIs" dxfId="1" priority="476" stopIfTrue="1" operator="lessThan">
      <formula>0</formula>
    </cfRule>
  </conditionalFormatting>
  <conditionalFormatting sqref="F905">
    <cfRule type="cellIs" dxfId="1" priority="475" stopIfTrue="1" operator="lessThan">
      <formula>0</formula>
    </cfRule>
  </conditionalFormatting>
  <conditionalFormatting sqref="F906">
    <cfRule type="cellIs" dxfId="1" priority="474" stopIfTrue="1" operator="lessThan">
      <formula>0</formula>
    </cfRule>
  </conditionalFormatting>
  <conditionalFormatting sqref="F907">
    <cfRule type="cellIs" dxfId="1" priority="473" stopIfTrue="1" operator="lessThan">
      <formula>0</formula>
    </cfRule>
  </conditionalFormatting>
  <conditionalFormatting sqref="F908">
    <cfRule type="cellIs" dxfId="1" priority="472" stopIfTrue="1" operator="lessThan">
      <formula>0</formula>
    </cfRule>
  </conditionalFormatting>
  <conditionalFormatting sqref="F909">
    <cfRule type="cellIs" dxfId="1" priority="471" stopIfTrue="1" operator="lessThan">
      <formula>0</formula>
    </cfRule>
  </conditionalFormatting>
  <conditionalFormatting sqref="F910">
    <cfRule type="cellIs" dxfId="1" priority="470" stopIfTrue="1" operator="lessThan">
      <formula>0</formula>
    </cfRule>
  </conditionalFormatting>
  <conditionalFormatting sqref="F911">
    <cfRule type="cellIs" dxfId="1" priority="469" stopIfTrue="1" operator="lessThan">
      <formula>0</formula>
    </cfRule>
  </conditionalFormatting>
  <conditionalFormatting sqref="F912">
    <cfRule type="cellIs" dxfId="1" priority="468" stopIfTrue="1" operator="lessThan">
      <formula>0</formula>
    </cfRule>
  </conditionalFormatting>
  <conditionalFormatting sqref="F913">
    <cfRule type="cellIs" dxfId="1" priority="467" stopIfTrue="1" operator="lessThan">
      <formula>0</formula>
    </cfRule>
  </conditionalFormatting>
  <conditionalFormatting sqref="F914">
    <cfRule type="cellIs" dxfId="1" priority="466" stopIfTrue="1" operator="lessThan">
      <formula>0</formula>
    </cfRule>
  </conditionalFormatting>
  <conditionalFormatting sqref="F915">
    <cfRule type="cellIs" dxfId="1" priority="465" stopIfTrue="1" operator="lessThan">
      <formula>0</formula>
    </cfRule>
  </conditionalFormatting>
  <conditionalFormatting sqref="F916">
    <cfRule type="cellIs" dxfId="1" priority="464" stopIfTrue="1" operator="lessThan">
      <formula>0</formula>
    </cfRule>
  </conditionalFormatting>
  <conditionalFormatting sqref="F917">
    <cfRule type="cellIs" dxfId="1" priority="463" stopIfTrue="1" operator="lessThan">
      <formula>0</formula>
    </cfRule>
  </conditionalFormatting>
  <conditionalFormatting sqref="F918">
    <cfRule type="cellIs" dxfId="1" priority="462" stopIfTrue="1" operator="lessThan">
      <formula>0</formula>
    </cfRule>
  </conditionalFormatting>
  <conditionalFormatting sqref="F919">
    <cfRule type="cellIs" dxfId="1" priority="461" stopIfTrue="1" operator="lessThan">
      <formula>0</formula>
    </cfRule>
  </conditionalFormatting>
  <conditionalFormatting sqref="F922">
    <cfRule type="cellIs" dxfId="1" priority="459" stopIfTrue="1" operator="lessThan">
      <formula>0</formula>
    </cfRule>
  </conditionalFormatting>
  <conditionalFormatting sqref="F923">
    <cfRule type="cellIs" dxfId="1" priority="458" stopIfTrue="1" operator="lessThan">
      <formula>0</formula>
    </cfRule>
  </conditionalFormatting>
  <conditionalFormatting sqref="F924">
    <cfRule type="cellIs" dxfId="1" priority="457" stopIfTrue="1" operator="lessThan">
      <formula>0</formula>
    </cfRule>
  </conditionalFormatting>
  <conditionalFormatting sqref="F925">
    <cfRule type="cellIs" dxfId="1" priority="456" stopIfTrue="1" operator="lessThan">
      <formula>0</formula>
    </cfRule>
  </conditionalFormatting>
  <conditionalFormatting sqref="F926">
    <cfRule type="cellIs" dxfId="1" priority="455" stopIfTrue="1" operator="lessThan">
      <formula>0</formula>
    </cfRule>
  </conditionalFormatting>
  <conditionalFormatting sqref="F927">
    <cfRule type="cellIs" dxfId="1" priority="454" stopIfTrue="1" operator="lessThan">
      <formula>0</formula>
    </cfRule>
  </conditionalFormatting>
  <conditionalFormatting sqref="F928">
    <cfRule type="cellIs" dxfId="1" priority="453" stopIfTrue="1" operator="lessThan">
      <formula>0</formula>
    </cfRule>
  </conditionalFormatting>
  <conditionalFormatting sqref="F929">
    <cfRule type="cellIs" dxfId="1" priority="452" stopIfTrue="1" operator="lessThan">
      <formula>0</formula>
    </cfRule>
  </conditionalFormatting>
  <conditionalFormatting sqref="F930">
    <cfRule type="cellIs" dxfId="1" priority="451" stopIfTrue="1" operator="lessThan">
      <formula>0</formula>
    </cfRule>
  </conditionalFormatting>
  <conditionalFormatting sqref="F931">
    <cfRule type="cellIs" dxfId="1" priority="450" stopIfTrue="1" operator="lessThan">
      <formula>0</formula>
    </cfRule>
  </conditionalFormatting>
  <conditionalFormatting sqref="F932">
    <cfRule type="cellIs" dxfId="1" priority="449" stopIfTrue="1" operator="lessThan">
      <formula>0</formula>
    </cfRule>
  </conditionalFormatting>
  <conditionalFormatting sqref="F933">
    <cfRule type="cellIs" dxfId="1" priority="448" stopIfTrue="1" operator="lessThan">
      <formula>0</formula>
    </cfRule>
  </conditionalFormatting>
  <conditionalFormatting sqref="F934">
    <cfRule type="cellIs" dxfId="1" priority="447" stopIfTrue="1" operator="lessThan">
      <formula>0</formula>
    </cfRule>
  </conditionalFormatting>
  <conditionalFormatting sqref="F935">
    <cfRule type="cellIs" dxfId="1" priority="446" stopIfTrue="1" operator="lessThan">
      <formula>0</formula>
    </cfRule>
  </conditionalFormatting>
  <conditionalFormatting sqref="F936">
    <cfRule type="cellIs" dxfId="1" priority="445" stopIfTrue="1" operator="lessThan">
      <formula>0</formula>
    </cfRule>
  </conditionalFormatting>
  <conditionalFormatting sqref="F937">
    <cfRule type="cellIs" dxfId="1" priority="444" stopIfTrue="1" operator="lessThan">
      <formula>0</formula>
    </cfRule>
  </conditionalFormatting>
  <conditionalFormatting sqref="F938">
    <cfRule type="cellIs" dxfId="1" priority="443" stopIfTrue="1" operator="lessThan">
      <formula>0</formula>
    </cfRule>
  </conditionalFormatting>
  <conditionalFormatting sqref="F939">
    <cfRule type="cellIs" dxfId="1" priority="442" stopIfTrue="1" operator="lessThan">
      <formula>0</formula>
    </cfRule>
  </conditionalFormatting>
  <conditionalFormatting sqref="F940">
    <cfRule type="cellIs" dxfId="1" priority="441" stopIfTrue="1" operator="lessThan">
      <formula>0</formula>
    </cfRule>
  </conditionalFormatting>
  <conditionalFormatting sqref="F941">
    <cfRule type="cellIs" dxfId="1" priority="440" stopIfTrue="1" operator="lessThan">
      <formula>0</formula>
    </cfRule>
  </conditionalFormatting>
  <conditionalFormatting sqref="F942">
    <cfRule type="cellIs" dxfId="1" priority="439" stopIfTrue="1" operator="lessThan">
      <formula>0</formula>
    </cfRule>
  </conditionalFormatting>
  <conditionalFormatting sqref="F943">
    <cfRule type="cellIs" dxfId="1" priority="438" stopIfTrue="1" operator="lessThan">
      <formula>0</formula>
    </cfRule>
  </conditionalFormatting>
  <conditionalFormatting sqref="F944">
    <cfRule type="cellIs" dxfId="1" priority="437" stopIfTrue="1" operator="lessThan">
      <formula>0</formula>
    </cfRule>
  </conditionalFormatting>
  <conditionalFormatting sqref="F945">
    <cfRule type="cellIs" dxfId="1" priority="436" stopIfTrue="1" operator="lessThan">
      <formula>0</formula>
    </cfRule>
  </conditionalFormatting>
  <conditionalFormatting sqref="F946">
    <cfRule type="cellIs" dxfId="1" priority="435" stopIfTrue="1" operator="lessThan">
      <formula>0</formula>
    </cfRule>
  </conditionalFormatting>
  <conditionalFormatting sqref="F947">
    <cfRule type="cellIs" dxfId="1" priority="434" stopIfTrue="1" operator="lessThan">
      <formula>0</formula>
    </cfRule>
  </conditionalFormatting>
  <conditionalFormatting sqref="F948">
    <cfRule type="cellIs" dxfId="1" priority="433" stopIfTrue="1" operator="lessThan">
      <formula>0</formula>
    </cfRule>
  </conditionalFormatting>
  <conditionalFormatting sqref="F949">
    <cfRule type="cellIs" dxfId="1" priority="432" stopIfTrue="1" operator="lessThan">
      <formula>0</formula>
    </cfRule>
  </conditionalFormatting>
  <conditionalFormatting sqref="F950">
    <cfRule type="cellIs" dxfId="1" priority="431" stopIfTrue="1" operator="lessThan">
      <formula>0</formula>
    </cfRule>
  </conditionalFormatting>
  <conditionalFormatting sqref="F951">
    <cfRule type="cellIs" dxfId="1" priority="430" stopIfTrue="1" operator="lessThan">
      <formula>0</formula>
    </cfRule>
  </conditionalFormatting>
  <conditionalFormatting sqref="F952">
    <cfRule type="cellIs" dxfId="1" priority="429" stopIfTrue="1" operator="lessThan">
      <formula>0</formula>
    </cfRule>
  </conditionalFormatting>
  <conditionalFormatting sqref="F953">
    <cfRule type="cellIs" dxfId="1" priority="428" stopIfTrue="1" operator="lessThan">
      <formula>0</formula>
    </cfRule>
  </conditionalFormatting>
  <conditionalFormatting sqref="F954">
    <cfRule type="cellIs" dxfId="1" priority="427" stopIfTrue="1" operator="lessThan">
      <formula>0</formula>
    </cfRule>
  </conditionalFormatting>
  <conditionalFormatting sqref="F955">
    <cfRule type="cellIs" dxfId="1" priority="426" stopIfTrue="1" operator="lessThan">
      <formula>0</formula>
    </cfRule>
  </conditionalFormatting>
  <conditionalFormatting sqref="F956">
    <cfRule type="cellIs" dxfId="1" priority="425" stopIfTrue="1" operator="lessThan">
      <formula>0</formula>
    </cfRule>
  </conditionalFormatting>
  <conditionalFormatting sqref="F957">
    <cfRule type="cellIs" dxfId="1" priority="424" stopIfTrue="1" operator="lessThan">
      <formula>0</formula>
    </cfRule>
  </conditionalFormatting>
  <conditionalFormatting sqref="F958">
    <cfRule type="cellIs" dxfId="1" priority="423" stopIfTrue="1" operator="lessThan">
      <formula>0</formula>
    </cfRule>
  </conditionalFormatting>
  <conditionalFormatting sqref="F959">
    <cfRule type="cellIs" dxfId="1" priority="422" stopIfTrue="1" operator="lessThan">
      <formula>0</formula>
    </cfRule>
  </conditionalFormatting>
  <conditionalFormatting sqref="F960">
    <cfRule type="cellIs" dxfId="1" priority="421" stopIfTrue="1" operator="lessThan">
      <formula>0</formula>
    </cfRule>
  </conditionalFormatting>
  <conditionalFormatting sqref="F961">
    <cfRule type="cellIs" dxfId="1" priority="420" stopIfTrue="1" operator="lessThan">
      <formula>0</formula>
    </cfRule>
  </conditionalFormatting>
  <conditionalFormatting sqref="F962">
    <cfRule type="cellIs" dxfId="1" priority="419" stopIfTrue="1" operator="lessThan">
      <formula>0</formula>
    </cfRule>
  </conditionalFormatting>
  <conditionalFormatting sqref="F963">
    <cfRule type="cellIs" dxfId="1" priority="418" stopIfTrue="1" operator="lessThan">
      <formula>0</formula>
    </cfRule>
  </conditionalFormatting>
  <conditionalFormatting sqref="F964">
    <cfRule type="cellIs" dxfId="1" priority="417" stopIfTrue="1" operator="lessThan">
      <formula>0</formula>
    </cfRule>
  </conditionalFormatting>
  <conditionalFormatting sqref="F965">
    <cfRule type="cellIs" dxfId="1" priority="416" stopIfTrue="1" operator="lessThan">
      <formula>0</formula>
    </cfRule>
  </conditionalFormatting>
  <conditionalFormatting sqref="F966">
    <cfRule type="cellIs" dxfId="1" priority="415" stopIfTrue="1" operator="lessThan">
      <formula>0</formula>
    </cfRule>
  </conditionalFormatting>
  <conditionalFormatting sqref="F967">
    <cfRule type="cellIs" dxfId="1" priority="414" stopIfTrue="1" operator="lessThan">
      <formula>0</formula>
    </cfRule>
  </conditionalFormatting>
  <conditionalFormatting sqref="F968">
    <cfRule type="cellIs" dxfId="1" priority="413" stopIfTrue="1" operator="lessThan">
      <formula>0</formula>
    </cfRule>
  </conditionalFormatting>
  <conditionalFormatting sqref="F969">
    <cfRule type="cellIs" dxfId="1" priority="412" stopIfTrue="1" operator="lessThan">
      <formula>0</formula>
    </cfRule>
  </conditionalFormatting>
  <conditionalFormatting sqref="F970">
    <cfRule type="cellIs" dxfId="1" priority="411" stopIfTrue="1" operator="lessThan">
      <formula>0</formula>
    </cfRule>
  </conditionalFormatting>
  <conditionalFormatting sqref="F971">
    <cfRule type="cellIs" dxfId="1" priority="410" stopIfTrue="1" operator="lessThan">
      <formula>0</formula>
    </cfRule>
  </conditionalFormatting>
  <conditionalFormatting sqref="F972">
    <cfRule type="cellIs" dxfId="1" priority="409" stopIfTrue="1" operator="lessThan">
      <formula>0</formula>
    </cfRule>
  </conditionalFormatting>
  <conditionalFormatting sqref="F973">
    <cfRule type="cellIs" dxfId="1" priority="408" stopIfTrue="1" operator="lessThan">
      <formula>0</formula>
    </cfRule>
  </conditionalFormatting>
  <conditionalFormatting sqref="F974">
    <cfRule type="cellIs" dxfId="1" priority="407" stopIfTrue="1" operator="lessThan">
      <formula>0</formula>
    </cfRule>
  </conditionalFormatting>
  <conditionalFormatting sqref="F975">
    <cfRule type="cellIs" dxfId="1" priority="406" stopIfTrue="1" operator="lessThan">
      <formula>0</formula>
    </cfRule>
  </conditionalFormatting>
  <conditionalFormatting sqref="F976">
    <cfRule type="cellIs" dxfId="1" priority="405" stopIfTrue="1" operator="lessThan">
      <formula>0</formula>
    </cfRule>
  </conditionalFormatting>
  <conditionalFormatting sqref="F977">
    <cfRule type="cellIs" dxfId="1" priority="404" stopIfTrue="1" operator="lessThan">
      <formula>0</formula>
    </cfRule>
  </conditionalFormatting>
  <conditionalFormatting sqref="F978">
    <cfRule type="cellIs" dxfId="1" priority="403" stopIfTrue="1" operator="lessThan">
      <formula>0</formula>
    </cfRule>
  </conditionalFormatting>
  <conditionalFormatting sqref="F979">
    <cfRule type="cellIs" dxfId="1" priority="402" stopIfTrue="1" operator="lessThan">
      <formula>0</formula>
    </cfRule>
  </conditionalFormatting>
  <conditionalFormatting sqref="F980">
    <cfRule type="cellIs" dxfId="1" priority="401" stopIfTrue="1" operator="lessThan">
      <formula>0</formula>
    </cfRule>
  </conditionalFormatting>
  <conditionalFormatting sqref="F981">
    <cfRule type="cellIs" dxfId="1" priority="400" stopIfTrue="1" operator="lessThan">
      <formula>0</formula>
    </cfRule>
  </conditionalFormatting>
  <conditionalFormatting sqref="F982">
    <cfRule type="cellIs" dxfId="1" priority="399" stopIfTrue="1" operator="lessThan">
      <formula>0</formula>
    </cfRule>
  </conditionalFormatting>
  <conditionalFormatting sqref="F983">
    <cfRule type="cellIs" dxfId="1" priority="398" stopIfTrue="1" operator="lessThan">
      <formula>0</formula>
    </cfRule>
  </conditionalFormatting>
  <conditionalFormatting sqref="F984">
    <cfRule type="cellIs" dxfId="1" priority="397" stopIfTrue="1" operator="lessThan">
      <formula>0</formula>
    </cfRule>
  </conditionalFormatting>
  <conditionalFormatting sqref="F985">
    <cfRule type="cellIs" dxfId="1" priority="396" stopIfTrue="1" operator="lessThan">
      <formula>0</formula>
    </cfRule>
  </conditionalFormatting>
  <conditionalFormatting sqref="F986">
    <cfRule type="cellIs" dxfId="1" priority="395" stopIfTrue="1" operator="lessThan">
      <formula>0</formula>
    </cfRule>
  </conditionalFormatting>
  <conditionalFormatting sqref="F987">
    <cfRule type="cellIs" dxfId="1" priority="394" stopIfTrue="1" operator="lessThan">
      <formula>0</formula>
    </cfRule>
  </conditionalFormatting>
  <conditionalFormatting sqref="F988">
    <cfRule type="cellIs" dxfId="1" priority="393" stopIfTrue="1" operator="lessThan">
      <formula>0</formula>
    </cfRule>
  </conditionalFormatting>
  <conditionalFormatting sqref="F989">
    <cfRule type="cellIs" dxfId="1" priority="392" stopIfTrue="1" operator="lessThan">
      <formula>0</formula>
    </cfRule>
  </conditionalFormatting>
  <conditionalFormatting sqref="F990">
    <cfRule type="cellIs" dxfId="1" priority="391" stopIfTrue="1" operator="lessThan">
      <formula>0</formula>
    </cfRule>
  </conditionalFormatting>
  <conditionalFormatting sqref="F991">
    <cfRule type="cellIs" dxfId="1" priority="390" stopIfTrue="1" operator="lessThan">
      <formula>0</formula>
    </cfRule>
  </conditionalFormatting>
  <conditionalFormatting sqref="F992">
    <cfRule type="cellIs" dxfId="1" priority="389" stopIfTrue="1" operator="lessThan">
      <formula>0</formula>
    </cfRule>
  </conditionalFormatting>
  <conditionalFormatting sqref="F993">
    <cfRule type="cellIs" dxfId="1" priority="388" stopIfTrue="1" operator="lessThan">
      <formula>0</formula>
    </cfRule>
  </conditionalFormatting>
  <conditionalFormatting sqref="F994">
    <cfRule type="cellIs" dxfId="1" priority="387" stopIfTrue="1" operator="lessThan">
      <formula>0</formula>
    </cfRule>
  </conditionalFormatting>
  <conditionalFormatting sqref="F995">
    <cfRule type="cellIs" dxfId="1" priority="386" stopIfTrue="1" operator="lessThan">
      <formula>0</formula>
    </cfRule>
  </conditionalFormatting>
  <conditionalFormatting sqref="F996">
    <cfRule type="cellIs" dxfId="1" priority="385" stopIfTrue="1" operator="lessThan">
      <formula>0</formula>
    </cfRule>
  </conditionalFormatting>
  <conditionalFormatting sqref="F997">
    <cfRule type="cellIs" dxfId="1" priority="384" stopIfTrue="1" operator="lessThan">
      <formula>0</formula>
    </cfRule>
  </conditionalFormatting>
  <conditionalFormatting sqref="F998">
    <cfRule type="cellIs" dxfId="1" priority="383" stopIfTrue="1" operator="lessThan">
      <formula>0</formula>
    </cfRule>
  </conditionalFormatting>
  <conditionalFormatting sqref="F999">
    <cfRule type="cellIs" dxfId="1" priority="382" stopIfTrue="1" operator="lessThan">
      <formula>0</formula>
    </cfRule>
  </conditionalFormatting>
  <conditionalFormatting sqref="F1000">
    <cfRule type="cellIs" dxfId="1" priority="381" stopIfTrue="1" operator="lessThan">
      <formula>0</formula>
    </cfRule>
  </conditionalFormatting>
  <conditionalFormatting sqref="F1001">
    <cfRule type="cellIs" dxfId="1" priority="380" stopIfTrue="1" operator="lessThan">
      <formula>0</formula>
    </cfRule>
  </conditionalFormatting>
  <conditionalFormatting sqref="F1002">
    <cfRule type="cellIs" dxfId="1" priority="379" stopIfTrue="1" operator="lessThan">
      <formula>0</formula>
    </cfRule>
  </conditionalFormatting>
  <conditionalFormatting sqref="F1003">
    <cfRule type="cellIs" dxfId="1" priority="378" stopIfTrue="1" operator="lessThan">
      <formula>0</formula>
    </cfRule>
  </conditionalFormatting>
  <conditionalFormatting sqref="F1004">
    <cfRule type="cellIs" dxfId="1" priority="377" stopIfTrue="1" operator="lessThan">
      <formula>0</formula>
    </cfRule>
  </conditionalFormatting>
  <conditionalFormatting sqref="F1005">
    <cfRule type="cellIs" dxfId="1" priority="376" stopIfTrue="1" operator="lessThan">
      <formula>0</formula>
    </cfRule>
  </conditionalFormatting>
  <conditionalFormatting sqref="F1006">
    <cfRule type="cellIs" dxfId="1" priority="375" stopIfTrue="1" operator="lessThan">
      <formula>0</formula>
    </cfRule>
  </conditionalFormatting>
  <conditionalFormatting sqref="F1007">
    <cfRule type="cellIs" dxfId="1" priority="374" stopIfTrue="1" operator="lessThan">
      <formula>0</formula>
    </cfRule>
  </conditionalFormatting>
  <conditionalFormatting sqref="F1008">
    <cfRule type="cellIs" dxfId="1" priority="373" stopIfTrue="1" operator="lessThan">
      <formula>0</formula>
    </cfRule>
  </conditionalFormatting>
  <conditionalFormatting sqref="F1009">
    <cfRule type="cellIs" dxfId="1" priority="372" stopIfTrue="1" operator="lessThan">
      <formula>0</formula>
    </cfRule>
  </conditionalFormatting>
  <conditionalFormatting sqref="F1010">
    <cfRule type="cellIs" dxfId="1" priority="371" stopIfTrue="1" operator="lessThan">
      <formula>0</formula>
    </cfRule>
  </conditionalFormatting>
  <conditionalFormatting sqref="F1011">
    <cfRule type="cellIs" dxfId="1" priority="370" stopIfTrue="1" operator="lessThan">
      <formula>0</formula>
    </cfRule>
  </conditionalFormatting>
  <conditionalFormatting sqref="F1012">
    <cfRule type="cellIs" dxfId="1" priority="369" stopIfTrue="1" operator="lessThan">
      <formula>0</formula>
    </cfRule>
  </conditionalFormatting>
  <conditionalFormatting sqref="F1013">
    <cfRule type="cellIs" dxfId="1" priority="368" stopIfTrue="1" operator="lessThan">
      <formula>0</formula>
    </cfRule>
  </conditionalFormatting>
  <conditionalFormatting sqref="F1014">
    <cfRule type="cellIs" dxfId="1" priority="367" stopIfTrue="1" operator="lessThan">
      <formula>0</formula>
    </cfRule>
  </conditionalFormatting>
  <conditionalFormatting sqref="F1015">
    <cfRule type="cellIs" dxfId="1" priority="366" stopIfTrue="1" operator="lessThan">
      <formula>0</formula>
    </cfRule>
  </conditionalFormatting>
  <conditionalFormatting sqref="F1016">
    <cfRule type="cellIs" dxfId="1" priority="365" stopIfTrue="1" operator="lessThan">
      <formula>0</formula>
    </cfRule>
  </conditionalFormatting>
  <conditionalFormatting sqref="F1017">
    <cfRule type="cellIs" dxfId="1" priority="364" stopIfTrue="1" operator="lessThan">
      <formula>0</formula>
    </cfRule>
  </conditionalFormatting>
  <conditionalFormatting sqref="F1018">
    <cfRule type="cellIs" dxfId="1" priority="363" stopIfTrue="1" operator="lessThan">
      <formula>0</formula>
    </cfRule>
  </conditionalFormatting>
  <conditionalFormatting sqref="F1019">
    <cfRule type="cellIs" dxfId="1" priority="362" stopIfTrue="1" operator="lessThan">
      <formula>0</formula>
    </cfRule>
  </conditionalFormatting>
  <conditionalFormatting sqref="F1020">
    <cfRule type="cellIs" dxfId="1" priority="361" stopIfTrue="1" operator="lessThan">
      <formula>0</formula>
    </cfRule>
  </conditionalFormatting>
  <conditionalFormatting sqref="F1021">
    <cfRule type="cellIs" dxfId="1" priority="360" stopIfTrue="1" operator="lessThan">
      <formula>0</formula>
    </cfRule>
  </conditionalFormatting>
  <conditionalFormatting sqref="F1022">
    <cfRule type="cellIs" dxfId="1" priority="359" stopIfTrue="1" operator="lessThan">
      <formula>0</formula>
    </cfRule>
  </conditionalFormatting>
  <conditionalFormatting sqref="F1023">
    <cfRule type="cellIs" dxfId="1" priority="358" stopIfTrue="1" operator="lessThan">
      <formula>0</formula>
    </cfRule>
  </conditionalFormatting>
  <conditionalFormatting sqref="F1024">
    <cfRule type="cellIs" dxfId="1" priority="357" stopIfTrue="1" operator="lessThan">
      <formula>0</formula>
    </cfRule>
  </conditionalFormatting>
  <conditionalFormatting sqref="F1025">
    <cfRule type="cellIs" dxfId="1" priority="356" stopIfTrue="1" operator="lessThan">
      <formula>0</formula>
    </cfRule>
  </conditionalFormatting>
  <conditionalFormatting sqref="F1026">
    <cfRule type="cellIs" dxfId="1" priority="355" stopIfTrue="1" operator="lessThan">
      <formula>0</formula>
    </cfRule>
  </conditionalFormatting>
  <conditionalFormatting sqref="F1027">
    <cfRule type="cellIs" dxfId="1" priority="354" stopIfTrue="1" operator="lessThan">
      <formula>0</formula>
    </cfRule>
  </conditionalFormatting>
  <conditionalFormatting sqref="F1028">
    <cfRule type="cellIs" dxfId="1" priority="353" stopIfTrue="1" operator="lessThan">
      <formula>0</formula>
    </cfRule>
  </conditionalFormatting>
  <conditionalFormatting sqref="F1029">
    <cfRule type="cellIs" dxfId="1" priority="352" stopIfTrue="1" operator="lessThan">
      <formula>0</formula>
    </cfRule>
  </conditionalFormatting>
  <conditionalFormatting sqref="F1030">
    <cfRule type="cellIs" dxfId="1" priority="351" stopIfTrue="1" operator="lessThan">
      <formula>0</formula>
    </cfRule>
  </conditionalFormatting>
  <conditionalFormatting sqref="F1031">
    <cfRule type="cellIs" dxfId="1" priority="350" stopIfTrue="1" operator="lessThan">
      <formula>0</formula>
    </cfRule>
  </conditionalFormatting>
  <conditionalFormatting sqref="F1032">
    <cfRule type="cellIs" dxfId="1" priority="349" stopIfTrue="1" operator="lessThan">
      <formula>0</formula>
    </cfRule>
  </conditionalFormatting>
  <conditionalFormatting sqref="F1033">
    <cfRule type="cellIs" dxfId="1" priority="348" stopIfTrue="1" operator="lessThan">
      <formula>0</formula>
    </cfRule>
  </conditionalFormatting>
  <conditionalFormatting sqref="F1034">
    <cfRule type="cellIs" dxfId="1" priority="347" stopIfTrue="1" operator="lessThan">
      <formula>0</formula>
    </cfRule>
  </conditionalFormatting>
  <conditionalFormatting sqref="F1035">
    <cfRule type="cellIs" dxfId="1" priority="346" stopIfTrue="1" operator="lessThan">
      <formula>0</formula>
    </cfRule>
  </conditionalFormatting>
  <conditionalFormatting sqref="F1036">
    <cfRule type="cellIs" dxfId="1" priority="345" stopIfTrue="1" operator="lessThan">
      <formula>0</formula>
    </cfRule>
  </conditionalFormatting>
  <conditionalFormatting sqref="F1037">
    <cfRule type="cellIs" dxfId="1" priority="344" stopIfTrue="1" operator="lessThan">
      <formula>0</formula>
    </cfRule>
  </conditionalFormatting>
  <conditionalFormatting sqref="F1038">
    <cfRule type="cellIs" dxfId="1" priority="343" stopIfTrue="1" operator="lessThan">
      <formula>0</formula>
    </cfRule>
  </conditionalFormatting>
  <conditionalFormatting sqref="F1039">
    <cfRule type="cellIs" dxfId="1" priority="342" stopIfTrue="1" operator="lessThan">
      <formula>0</formula>
    </cfRule>
  </conditionalFormatting>
  <conditionalFormatting sqref="F1040">
    <cfRule type="cellIs" dxfId="1" priority="341" stopIfTrue="1" operator="lessThan">
      <formula>0</formula>
    </cfRule>
  </conditionalFormatting>
  <conditionalFormatting sqref="F1041">
    <cfRule type="cellIs" dxfId="1" priority="340" stopIfTrue="1" operator="lessThan">
      <formula>0</formula>
    </cfRule>
  </conditionalFormatting>
  <conditionalFormatting sqref="F1042">
    <cfRule type="cellIs" dxfId="1" priority="339" stopIfTrue="1" operator="lessThan">
      <formula>0</formula>
    </cfRule>
  </conditionalFormatting>
  <conditionalFormatting sqref="F1043">
    <cfRule type="cellIs" dxfId="1" priority="338" stopIfTrue="1" operator="lessThan">
      <formula>0</formula>
    </cfRule>
  </conditionalFormatting>
  <conditionalFormatting sqref="F1044">
    <cfRule type="cellIs" dxfId="1" priority="337" stopIfTrue="1" operator="lessThan">
      <formula>0</formula>
    </cfRule>
  </conditionalFormatting>
  <conditionalFormatting sqref="F1045">
    <cfRule type="cellIs" dxfId="1" priority="336" stopIfTrue="1" operator="lessThan">
      <formula>0</formula>
    </cfRule>
  </conditionalFormatting>
  <conditionalFormatting sqref="F1046">
    <cfRule type="cellIs" dxfId="1" priority="335" stopIfTrue="1" operator="lessThan">
      <formula>0</formula>
    </cfRule>
  </conditionalFormatting>
  <conditionalFormatting sqref="F1047">
    <cfRule type="cellIs" dxfId="1" priority="334" stopIfTrue="1" operator="lessThan">
      <formula>0</formula>
    </cfRule>
  </conditionalFormatting>
  <conditionalFormatting sqref="F1048">
    <cfRule type="cellIs" dxfId="1" priority="333" stopIfTrue="1" operator="lessThan">
      <formula>0</formula>
    </cfRule>
  </conditionalFormatting>
  <conditionalFormatting sqref="F1049">
    <cfRule type="cellIs" dxfId="1" priority="332" stopIfTrue="1" operator="lessThan">
      <formula>0</formula>
    </cfRule>
  </conditionalFormatting>
  <conditionalFormatting sqref="F1050">
    <cfRule type="cellIs" dxfId="1" priority="331" stopIfTrue="1" operator="lessThan">
      <formula>0</formula>
    </cfRule>
  </conditionalFormatting>
  <conditionalFormatting sqref="F1051">
    <cfRule type="cellIs" dxfId="1" priority="330" stopIfTrue="1" operator="lessThan">
      <formula>0</formula>
    </cfRule>
  </conditionalFormatting>
  <conditionalFormatting sqref="F1052">
    <cfRule type="cellIs" dxfId="1" priority="329" stopIfTrue="1" operator="lessThan">
      <formula>0</formula>
    </cfRule>
  </conditionalFormatting>
  <conditionalFormatting sqref="F1053">
    <cfRule type="cellIs" dxfId="1" priority="328" stopIfTrue="1" operator="lessThan">
      <formula>0</formula>
    </cfRule>
  </conditionalFormatting>
  <conditionalFormatting sqref="F1054">
    <cfRule type="cellIs" dxfId="1" priority="327" stopIfTrue="1" operator="lessThan">
      <formula>0</formula>
    </cfRule>
  </conditionalFormatting>
  <conditionalFormatting sqref="F1055">
    <cfRule type="cellIs" dxfId="1" priority="326" stopIfTrue="1" operator="lessThan">
      <formula>0</formula>
    </cfRule>
  </conditionalFormatting>
  <conditionalFormatting sqref="F1056">
    <cfRule type="cellIs" dxfId="1" priority="325" stopIfTrue="1" operator="lessThan">
      <formula>0</formula>
    </cfRule>
  </conditionalFormatting>
  <conditionalFormatting sqref="F1057">
    <cfRule type="cellIs" dxfId="1" priority="324" stopIfTrue="1" operator="lessThan">
      <formula>0</formula>
    </cfRule>
  </conditionalFormatting>
  <conditionalFormatting sqref="F1058">
    <cfRule type="cellIs" dxfId="1" priority="323" stopIfTrue="1" operator="lessThan">
      <formula>0</formula>
    </cfRule>
  </conditionalFormatting>
  <conditionalFormatting sqref="F1059">
    <cfRule type="cellIs" dxfId="1" priority="322" stopIfTrue="1" operator="lessThan">
      <formula>0</formula>
    </cfRule>
  </conditionalFormatting>
  <conditionalFormatting sqref="F1060">
    <cfRule type="cellIs" dxfId="1" priority="321" stopIfTrue="1" operator="lessThan">
      <formula>0</formula>
    </cfRule>
  </conditionalFormatting>
  <conditionalFormatting sqref="F1061">
    <cfRule type="cellIs" dxfId="1" priority="320" stopIfTrue="1" operator="lessThan">
      <formula>0</formula>
    </cfRule>
  </conditionalFormatting>
  <conditionalFormatting sqref="F1062">
    <cfRule type="cellIs" dxfId="1" priority="319" stopIfTrue="1" operator="lessThan">
      <formula>0</formula>
    </cfRule>
  </conditionalFormatting>
  <conditionalFormatting sqref="F1063">
    <cfRule type="cellIs" dxfId="1" priority="318" stopIfTrue="1" operator="lessThan">
      <formula>0</formula>
    </cfRule>
  </conditionalFormatting>
  <conditionalFormatting sqref="F1064">
    <cfRule type="cellIs" dxfId="1" priority="317" stopIfTrue="1" operator="lessThan">
      <formula>0</formula>
    </cfRule>
  </conditionalFormatting>
  <conditionalFormatting sqref="F1065">
    <cfRule type="cellIs" dxfId="1" priority="316" stopIfTrue="1" operator="lessThan">
      <formula>0</formula>
    </cfRule>
  </conditionalFormatting>
  <conditionalFormatting sqref="F1066">
    <cfRule type="cellIs" dxfId="1" priority="315" stopIfTrue="1" operator="lessThan">
      <formula>0</formula>
    </cfRule>
  </conditionalFormatting>
  <conditionalFormatting sqref="F1067">
    <cfRule type="cellIs" dxfId="1" priority="314" stopIfTrue="1" operator="lessThan">
      <formula>0</formula>
    </cfRule>
  </conditionalFormatting>
  <conditionalFormatting sqref="F1068">
    <cfRule type="cellIs" dxfId="1" priority="313" stopIfTrue="1" operator="lessThan">
      <formula>0</formula>
    </cfRule>
  </conditionalFormatting>
  <conditionalFormatting sqref="F1069">
    <cfRule type="cellIs" dxfId="1" priority="312" stopIfTrue="1" operator="lessThan">
      <formula>0</formula>
    </cfRule>
  </conditionalFormatting>
  <conditionalFormatting sqref="F1070">
    <cfRule type="cellIs" dxfId="1" priority="311" stopIfTrue="1" operator="lessThan">
      <formula>0</formula>
    </cfRule>
  </conditionalFormatting>
  <conditionalFormatting sqref="F1071">
    <cfRule type="cellIs" dxfId="1" priority="310" stopIfTrue="1" operator="lessThan">
      <formula>0</formula>
    </cfRule>
  </conditionalFormatting>
  <conditionalFormatting sqref="F1072">
    <cfRule type="cellIs" dxfId="1" priority="309" stopIfTrue="1" operator="lessThan">
      <formula>0</formula>
    </cfRule>
  </conditionalFormatting>
  <conditionalFormatting sqref="F1073">
    <cfRule type="cellIs" dxfId="1" priority="308" stopIfTrue="1" operator="lessThan">
      <formula>0</formula>
    </cfRule>
  </conditionalFormatting>
  <conditionalFormatting sqref="F1074">
    <cfRule type="cellIs" dxfId="1" priority="307" stopIfTrue="1" operator="lessThan">
      <formula>0</formula>
    </cfRule>
  </conditionalFormatting>
  <conditionalFormatting sqref="F1075">
    <cfRule type="cellIs" dxfId="1" priority="306" stopIfTrue="1" operator="lessThan">
      <formula>0</formula>
    </cfRule>
  </conditionalFormatting>
  <conditionalFormatting sqref="F1076">
    <cfRule type="cellIs" dxfId="1" priority="305" stopIfTrue="1" operator="lessThan">
      <formula>0</formula>
    </cfRule>
  </conditionalFormatting>
  <conditionalFormatting sqref="F1077">
    <cfRule type="cellIs" dxfId="1" priority="304" stopIfTrue="1" operator="lessThan">
      <formula>0</formula>
    </cfRule>
  </conditionalFormatting>
  <conditionalFormatting sqref="F1078">
    <cfRule type="cellIs" dxfId="1" priority="303" stopIfTrue="1" operator="lessThan">
      <formula>0</formula>
    </cfRule>
  </conditionalFormatting>
  <conditionalFormatting sqref="F1079">
    <cfRule type="cellIs" dxfId="1" priority="302" stopIfTrue="1" operator="lessThan">
      <formula>0</formula>
    </cfRule>
  </conditionalFormatting>
  <conditionalFormatting sqref="F1080">
    <cfRule type="cellIs" dxfId="1" priority="301" stopIfTrue="1" operator="lessThan">
      <formula>0</formula>
    </cfRule>
  </conditionalFormatting>
  <conditionalFormatting sqref="F1081">
    <cfRule type="cellIs" dxfId="1" priority="300" stopIfTrue="1" operator="lessThan">
      <formula>0</formula>
    </cfRule>
  </conditionalFormatting>
  <conditionalFormatting sqref="F1082">
    <cfRule type="cellIs" dxfId="1" priority="299" stopIfTrue="1" operator="lessThan">
      <formula>0</formula>
    </cfRule>
  </conditionalFormatting>
  <conditionalFormatting sqref="F1083">
    <cfRule type="cellIs" dxfId="1" priority="298" stopIfTrue="1" operator="lessThan">
      <formula>0</formula>
    </cfRule>
  </conditionalFormatting>
  <conditionalFormatting sqref="F1084">
    <cfRule type="cellIs" dxfId="1" priority="297" stopIfTrue="1" operator="lessThan">
      <formula>0</formula>
    </cfRule>
  </conditionalFormatting>
  <conditionalFormatting sqref="F1085">
    <cfRule type="cellIs" dxfId="1" priority="296" stopIfTrue="1" operator="lessThan">
      <formula>0</formula>
    </cfRule>
  </conditionalFormatting>
  <conditionalFormatting sqref="F1086">
    <cfRule type="cellIs" dxfId="1" priority="295" stopIfTrue="1" operator="lessThan">
      <formula>0</formula>
    </cfRule>
  </conditionalFormatting>
  <conditionalFormatting sqref="F1087">
    <cfRule type="cellIs" dxfId="1" priority="294" stopIfTrue="1" operator="lessThan">
      <formula>0</formula>
    </cfRule>
  </conditionalFormatting>
  <conditionalFormatting sqref="F1088">
    <cfRule type="cellIs" dxfId="1" priority="293" stopIfTrue="1" operator="lessThan">
      <formula>0</formula>
    </cfRule>
  </conditionalFormatting>
  <conditionalFormatting sqref="F1089">
    <cfRule type="cellIs" dxfId="1" priority="292" stopIfTrue="1" operator="lessThan">
      <formula>0</formula>
    </cfRule>
  </conditionalFormatting>
  <conditionalFormatting sqref="F1090">
    <cfRule type="cellIs" dxfId="1" priority="291" stopIfTrue="1" operator="lessThan">
      <formula>0</formula>
    </cfRule>
  </conditionalFormatting>
  <conditionalFormatting sqref="F1091">
    <cfRule type="cellIs" dxfId="1" priority="290" stopIfTrue="1" operator="lessThan">
      <formula>0</formula>
    </cfRule>
  </conditionalFormatting>
  <conditionalFormatting sqref="F1092">
    <cfRule type="cellIs" dxfId="1" priority="289" stopIfTrue="1" operator="lessThan">
      <formula>0</formula>
    </cfRule>
  </conditionalFormatting>
  <conditionalFormatting sqref="F1093">
    <cfRule type="cellIs" dxfId="1" priority="288" stopIfTrue="1" operator="lessThan">
      <formula>0</formula>
    </cfRule>
  </conditionalFormatting>
  <conditionalFormatting sqref="F1094">
    <cfRule type="cellIs" dxfId="1" priority="287" stopIfTrue="1" operator="lessThan">
      <formula>0</formula>
    </cfRule>
  </conditionalFormatting>
  <conditionalFormatting sqref="F1095">
    <cfRule type="cellIs" dxfId="1" priority="286" stopIfTrue="1" operator="lessThan">
      <formula>0</formula>
    </cfRule>
  </conditionalFormatting>
  <conditionalFormatting sqref="F1096">
    <cfRule type="cellIs" dxfId="1" priority="285" stopIfTrue="1" operator="lessThan">
      <formula>0</formula>
    </cfRule>
  </conditionalFormatting>
  <conditionalFormatting sqref="F1097">
    <cfRule type="cellIs" dxfId="1" priority="284" stopIfTrue="1" operator="lessThan">
      <formula>0</formula>
    </cfRule>
  </conditionalFormatting>
  <conditionalFormatting sqref="F1098">
    <cfRule type="cellIs" dxfId="1" priority="283" stopIfTrue="1" operator="lessThan">
      <formula>0</formula>
    </cfRule>
  </conditionalFormatting>
  <conditionalFormatting sqref="F1099">
    <cfRule type="cellIs" dxfId="1" priority="282" stopIfTrue="1" operator="lessThan">
      <formula>0</formula>
    </cfRule>
  </conditionalFormatting>
  <conditionalFormatting sqref="F1100">
    <cfRule type="cellIs" dxfId="1" priority="281" stopIfTrue="1" operator="lessThan">
      <formula>0</formula>
    </cfRule>
  </conditionalFormatting>
  <conditionalFormatting sqref="F1101">
    <cfRule type="cellIs" dxfId="1" priority="280" stopIfTrue="1" operator="lessThan">
      <formula>0</formula>
    </cfRule>
  </conditionalFormatting>
  <conditionalFormatting sqref="F1102">
    <cfRule type="cellIs" dxfId="1" priority="279" stopIfTrue="1" operator="lessThan">
      <formula>0</formula>
    </cfRule>
  </conditionalFormatting>
  <conditionalFormatting sqref="F1103">
    <cfRule type="cellIs" dxfId="1" priority="278" stopIfTrue="1" operator="lessThan">
      <formula>0</formula>
    </cfRule>
  </conditionalFormatting>
  <conditionalFormatting sqref="F1104">
    <cfRule type="cellIs" dxfId="1" priority="277" stopIfTrue="1" operator="lessThan">
      <formula>0</formula>
    </cfRule>
  </conditionalFormatting>
  <conditionalFormatting sqref="F1105">
    <cfRule type="cellIs" dxfId="1" priority="276" stopIfTrue="1" operator="lessThan">
      <formula>0</formula>
    </cfRule>
  </conditionalFormatting>
  <conditionalFormatting sqref="F1106">
    <cfRule type="cellIs" dxfId="1" priority="275" stopIfTrue="1" operator="lessThan">
      <formula>0</formula>
    </cfRule>
  </conditionalFormatting>
  <conditionalFormatting sqref="F1107">
    <cfRule type="cellIs" dxfId="1" priority="274" stopIfTrue="1" operator="lessThan">
      <formula>0</formula>
    </cfRule>
  </conditionalFormatting>
  <conditionalFormatting sqref="F1108">
    <cfRule type="cellIs" dxfId="1" priority="273" stopIfTrue="1" operator="lessThan">
      <formula>0</formula>
    </cfRule>
  </conditionalFormatting>
  <conditionalFormatting sqref="F1109">
    <cfRule type="cellIs" dxfId="1" priority="272" stopIfTrue="1" operator="lessThan">
      <formula>0</formula>
    </cfRule>
  </conditionalFormatting>
  <conditionalFormatting sqref="F1110">
    <cfRule type="cellIs" dxfId="1" priority="271" stopIfTrue="1" operator="lessThan">
      <formula>0</formula>
    </cfRule>
  </conditionalFormatting>
  <conditionalFormatting sqref="F1111">
    <cfRule type="cellIs" dxfId="1" priority="270" stopIfTrue="1" operator="lessThan">
      <formula>0</formula>
    </cfRule>
  </conditionalFormatting>
  <conditionalFormatting sqref="F1112">
    <cfRule type="cellIs" dxfId="1" priority="269" stopIfTrue="1" operator="lessThan">
      <formula>0</formula>
    </cfRule>
  </conditionalFormatting>
  <conditionalFormatting sqref="F1113">
    <cfRule type="cellIs" dxfId="1" priority="268" stopIfTrue="1" operator="lessThan">
      <formula>0</formula>
    </cfRule>
  </conditionalFormatting>
  <conditionalFormatting sqref="F1114">
    <cfRule type="cellIs" dxfId="1" priority="267" stopIfTrue="1" operator="lessThan">
      <formula>0</formula>
    </cfRule>
  </conditionalFormatting>
  <conditionalFormatting sqref="F1115">
    <cfRule type="cellIs" dxfId="1" priority="266" stopIfTrue="1" operator="lessThan">
      <formula>0</formula>
    </cfRule>
  </conditionalFormatting>
  <conditionalFormatting sqref="F1116">
    <cfRule type="cellIs" dxfId="1" priority="265" stopIfTrue="1" operator="lessThan">
      <formula>0</formula>
    </cfRule>
  </conditionalFormatting>
  <conditionalFormatting sqref="F1117">
    <cfRule type="cellIs" dxfId="1" priority="264" stopIfTrue="1" operator="lessThan">
      <formula>0</formula>
    </cfRule>
  </conditionalFormatting>
  <conditionalFormatting sqref="F1118">
    <cfRule type="cellIs" dxfId="1" priority="263" stopIfTrue="1" operator="lessThan">
      <formula>0</formula>
    </cfRule>
  </conditionalFormatting>
  <conditionalFormatting sqref="F1119">
    <cfRule type="cellIs" dxfId="1" priority="262" stopIfTrue="1" operator="lessThan">
      <formula>0</formula>
    </cfRule>
  </conditionalFormatting>
  <conditionalFormatting sqref="F1120">
    <cfRule type="cellIs" dxfId="1" priority="261" stopIfTrue="1" operator="lessThan">
      <formula>0</formula>
    </cfRule>
  </conditionalFormatting>
  <conditionalFormatting sqref="F1121">
    <cfRule type="cellIs" dxfId="1" priority="260" stopIfTrue="1" operator="lessThan">
      <formula>0</formula>
    </cfRule>
  </conditionalFormatting>
  <conditionalFormatting sqref="F1122">
    <cfRule type="cellIs" dxfId="1" priority="259" stopIfTrue="1" operator="lessThan">
      <formula>0</formula>
    </cfRule>
  </conditionalFormatting>
  <conditionalFormatting sqref="F1123">
    <cfRule type="cellIs" dxfId="1" priority="258" stopIfTrue="1" operator="lessThan">
      <formula>0</formula>
    </cfRule>
  </conditionalFormatting>
  <conditionalFormatting sqref="F1124">
    <cfRule type="cellIs" dxfId="1" priority="257" stopIfTrue="1" operator="lessThan">
      <formula>0</formula>
    </cfRule>
  </conditionalFormatting>
  <conditionalFormatting sqref="F1125">
    <cfRule type="cellIs" dxfId="1" priority="256" stopIfTrue="1" operator="lessThan">
      <formula>0</formula>
    </cfRule>
  </conditionalFormatting>
  <conditionalFormatting sqref="F1126">
    <cfRule type="cellIs" dxfId="1" priority="255" stopIfTrue="1" operator="lessThan">
      <formula>0</formula>
    </cfRule>
  </conditionalFormatting>
  <conditionalFormatting sqref="F1127">
    <cfRule type="cellIs" dxfId="1" priority="254" stopIfTrue="1" operator="lessThan">
      <formula>0</formula>
    </cfRule>
  </conditionalFormatting>
  <conditionalFormatting sqref="F1128">
    <cfRule type="cellIs" dxfId="1" priority="253" stopIfTrue="1" operator="lessThan">
      <formula>0</formula>
    </cfRule>
  </conditionalFormatting>
  <conditionalFormatting sqref="F1129">
    <cfRule type="cellIs" dxfId="1" priority="252" stopIfTrue="1" operator="lessThan">
      <formula>0</formula>
    </cfRule>
  </conditionalFormatting>
  <conditionalFormatting sqref="F1130">
    <cfRule type="cellIs" dxfId="1" priority="251" stopIfTrue="1" operator="lessThan">
      <formula>0</formula>
    </cfRule>
  </conditionalFormatting>
  <conditionalFormatting sqref="F1131">
    <cfRule type="cellIs" dxfId="1" priority="250" stopIfTrue="1" operator="lessThan">
      <formula>0</formula>
    </cfRule>
  </conditionalFormatting>
  <conditionalFormatting sqref="F1132">
    <cfRule type="cellIs" dxfId="1" priority="249" stopIfTrue="1" operator="lessThan">
      <formula>0</formula>
    </cfRule>
  </conditionalFormatting>
  <conditionalFormatting sqref="F1133">
    <cfRule type="cellIs" dxfId="1" priority="248" stopIfTrue="1" operator="lessThan">
      <formula>0</formula>
    </cfRule>
  </conditionalFormatting>
  <conditionalFormatting sqref="F1134">
    <cfRule type="cellIs" dxfId="1" priority="247" stopIfTrue="1" operator="lessThan">
      <formula>0</formula>
    </cfRule>
  </conditionalFormatting>
  <conditionalFormatting sqref="F1135">
    <cfRule type="cellIs" dxfId="1" priority="246" stopIfTrue="1" operator="lessThan">
      <formula>0</formula>
    </cfRule>
  </conditionalFormatting>
  <conditionalFormatting sqref="F1136">
    <cfRule type="cellIs" dxfId="1" priority="245" stopIfTrue="1" operator="lessThan">
      <formula>0</formula>
    </cfRule>
  </conditionalFormatting>
  <conditionalFormatting sqref="F1137">
    <cfRule type="cellIs" dxfId="1" priority="244" stopIfTrue="1" operator="lessThan">
      <formula>0</formula>
    </cfRule>
  </conditionalFormatting>
  <conditionalFormatting sqref="F1138">
    <cfRule type="cellIs" dxfId="1" priority="243" stopIfTrue="1" operator="lessThan">
      <formula>0</formula>
    </cfRule>
  </conditionalFormatting>
  <conditionalFormatting sqref="F1139">
    <cfRule type="cellIs" dxfId="1" priority="242" stopIfTrue="1" operator="lessThan">
      <formula>0</formula>
    </cfRule>
  </conditionalFormatting>
  <conditionalFormatting sqref="F1140">
    <cfRule type="cellIs" dxfId="1" priority="241" stopIfTrue="1" operator="lessThan">
      <formula>0</formula>
    </cfRule>
  </conditionalFormatting>
  <conditionalFormatting sqref="F1141">
    <cfRule type="cellIs" dxfId="1" priority="240" stopIfTrue="1" operator="lessThan">
      <formula>0</formula>
    </cfRule>
  </conditionalFormatting>
  <conditionalFormatting sqref="F1142">
    <cfRule type="cellIs" dxfId="1" priority="239" stopIfTrue="1" operator="lessThan">
      <formula>0</formula>
    </cfRule>
  </conditionalFormatting>
  <conditionalFormatting sqref="F1143">
    <cfRule type="cellIs" dxfId="1" priority="238" stopIfTrue="1" operator="lessThan">
      <formula>0</formula>
    </cfRule>
  </conditionalFormatting>
  <conditionalFormatting sqref="F1144">
    <cfRule type="cellIs" dxfId="1" priority="237" stopIfTrue="1" operator="lessThan">
      <formula>0</formula>
    </cfRule>
  </conditionalFormatting>
  <conditionalFormatting sqref="F1145">
    <cfRule type="cellIs" dxfId="1" priority="236" stopIfTrue="1" operator="lessThan">
      <formula>0</formula>
    </cfRule>
  </conditionalFormatting>
  <conditionalFormatting sqref="F1146">
    <cfRule type="cellIs" dxfId="1" priority="235" stopIfTrue="1" operator="lessThan">
      <formula>0</formula>
    </cfRule>
  </conditionalFormatting>
  <conditionalFormatting sqref="F1147">
    <cfRule type="cellIs" dxfId="1" priority="234" stopIfTrue="1" operator="lessThan">
      <formula>0</formula>
    </cfRule>
  </conditionalFormatting>
  <conditionalFormatting sqref="F1148">
    <cfRule type="cellIs" dxfId="1" priority="233" stopIfTrue="1" operator="lessThan">
      <formula>0</formula>
    </cfRule>
  </conditionalFormatting>
  <conditionalFormatting sqref="F1149">
    <cfRule type="cellIs" dxfId="1" priority="232" stopIfTrue="1" operator="lessThan">
      <formula>0</formula>
    </cfRule>
  </conditionalFormatting>
  <conditionalFormatting sqref="F1150">
    <cfRule type="cellIs" dxfId="1" priority="231" stopIfTrue="1" operator="lessThan">
      <formula>0</formula>
    </cfRule>
  </conditionalFormatting>
  <conditionalFormatting sqref="F1151">
    <cfRule type="cellIs" dxfId="1" priority="230" stopIfTrue="1" operator="lessThan">
      <formula>0</formula>
    </cfRule>
  </conditionalFormatting>
  <conditionalFormatting sqref="F1152">
    <cfRule type="cellIs" dxfId="1" priority="229" stopIfTrue="1" operator="lessThan">
      <formula>0</formula>
    </cfRule>
  </conditionalFormatting>
  <conditionalFormatting sqref="F1153">
    <cfRule type="cellIs" dxfId="1" priority="228" stopIfTrue="1" operator="lessThan">
      <formula>0</formula>
    </cfRule>
  </conditionalFormatting>
  <conditionalFormatting sqref="F1154">
    <cfRule type="cellIs" dxfId="1" priority="227" stopIfTrue="1" operator="lessThan">
      <formula>0</formula>
    </cfRule>
  </conditionalFormatting>
  <conditionalFormatting sqref="F1155">
    <cfRule type="cellIs" dxfId="1" priority="226" stopIfTrue="1" operator="lessThan">
      <formula>0</formula>
    </cfRule>
  </conditionalFormatting>
  <conditionalFormatting sqref="F1156">
    <cfRule type="cellIs" dxfId="1" priority="225" stopIfTrue="1" operator="lessThan">
      <formula>0</formula>
    </cfRule>
  </conditionalFormatting>
  <conditionalFormatting sqref="F1157">
    <cfRule type="cellIs" dxfId="1" priority="224" stopIfTrue="1" operator="lessThan">
      <formula>0</formula>
    </cfRule>
  </conditionalFormatting>
  <conditionalFormatting sqref="F1158">
    <cfRule type="cellIs" dxfId="1" priority="223" stopIfTrue="1" operator="lessThan">
      <formula>0</formula>
    </cfRule>
  </conditionalFormatting>
  <conditionalFormatting sqref="F1159">
    <cfRule type="cellIs" dxfId="1" priority="222" stopIfTrue="1" operator="lessThan">
      <formula>0</formula>
    </cfRule>
  </conditionalFormatting>
  <conditionalFormatting sqref="F1160">
    <cfRule type="cellIs" dxfId="1" priority="221" stopIfTrue="1" operator="lessThan">
      <formula>0</formula>
    </cfRule>
  </conditionalFormatting>
  <conditionalFormatting sqref="F1161">
    <cfRule type="cellIs" dxfId="1" priority="220" stopIfTrue="1" operator="lessThan">
      <formula>0</formula>
    </cfRule>
  </conditionalFormatting>
  <conditionalFormatting sqref="F1162">
    <cfRule type="cellIs" dxfId="1" priority="219" stopIfTrue="1" operator="lessThan">
      <formula>0</formula>
    </cfRule>
  </conditionalFormatting>
  <conditionalFormatting sqref="F1163">
    <cfRule type="cellIs" dxfId="1" priority="218" stopIfTrue="1" operator="lessThan">
      <formula>0</formula>
    </cfRule>
  </conditionalFormatting>
  <conditionalFormatting sqref="F1164">
    <cfRule type="cellIs" dxfId="1" priority="217" stopIfTrue="1" operator="lessThan">
      <formula>0</formula>
    </cfRule>
  </conditionalFormatting>
  <conditionalFormatting sqref="F1165">
    <cfRule type="cellIs" dxfId="1" priority="216" stopIfTrue="1" operator="lessThan">
      <formula>0</formula>
    </cfRule>
  </conditionalFormatting>
  <conditionalFormatting sqref="F1166">
    <cfRule type="cellIs" dxfId="1" priority="215" stopIfTrue="1" operator="lessThan">
      <formula>0</formula>
    </cfRule>
  </conditionalFormatting>
  <conditionalFormatting sqref="F1167">
    <cfRule type="cellIs" dxfId="1" priority="214" stopIfTrue="1" operator="lessThan">
      <formula>0</formula>
    </cfRule>
  </conditionalFormatting>
  <conditionalFormatting sqref="F1168">
    <cfRule type="cellIs" dxfId="1" priority="213" stopIfTrue="1" operator="lessThan">
      <formula>0</formula>
    </cfRule>
  </conditionalFormatting>
  <conditionalFormatting sqref="F1169">
    <cfRule type="cellIs" dxfId="1" priority="212" stopIfTrue="1" operator="lessThan">
      <formula>0</formula>
    </cfRule>
  </conditionalFormatting>
  <conditionalFormatting sqref="F1170">
    <cfRule type="cellIs" dxfId="1" priority="211" stopIfTrue="1" operator="lessThan">
      <formula>0</formula>
    </cfRule>
  </conditionalFormatting>
  <conditionalFormatting sqref="F1171">
    <cfRule type="cellIs" dxfId="1" priority="210" stopIfTrue="1" operator="lessThan">
      <formula>0</formula>
    </cfRule>
  </conditionalFormatting>
  <conditionalFormatting sqref="F1172">
    <cfRule type="cellIs" dxfId="1" priority="209" stopIfTrue="1" operator="lessThan">
      <formula>0</formula>
    </cfRule>
  </conditionalFormatting>
  <conditionalFormatting sqref="F1173">
    <cfRule type="cellIs" dxfId="1" priority="208" stopIfTrue="1" operator="lessThan">
      <formula>0</formula>
    </cfRule>
  </conditionalFormatting>
  <conditionalFormatting sqref="F1174">
    <cfRule type="cellIs" dxfId="1" priority="207" stopIfTrue="1" operator="lessThan">
      <formula>0</formula>
    </cfRule>
  </conditionalFormatting>
  <conditionalFormatting sqref="F1175">
    <cfRule type="cellIs" dxfId="1" priority="206" stopIfTrue="1" operator="lessThan">
      <formula>0</formula>
    </cfRule>
  </conditionalFormatting>
  <conditionalFormatting sqref="F1176">
    <cfRule type="cellIs" dxfId="1" priority="205" stopIfTrue="1" operator="lessThan">
      <formula>0</formula>
    </cfRule>
  </conditionalFormatting>
  <conditionalFormatting sqref="F1177">
    <cfRule type="cellIs" dxfId="1" priority="204" stopIfTrue="1" operator="lessThan">
      <formula>0</formula>
    </cfRule>
  </conditionalFormatting>
  <conditionalFormatting sqref="F1178">
    <cfRule type="cellIs" dxfId="1" priority="203" stopIfTrue="1" operator="lessThan">
      <formula>0</formula>
    </cfRule>
  </conditionalFormatting>
  <conditionalFormatting sqref="F1179">
    <cfRule type="cellIs" dxfId="1" priority="202" stopIfTrue="1" operator="lessThan">
      <formula>0</formula>
    </cfRule>
  </conditionalFormatting>
  <conditionalFormatting sqref="F1180">
    <cfRule type="cellIs" dxfId="1" priority="201" stopIfTrue="1" operator="lessThan">
      <formula>0</formula>
    </cfRule>
  </conditionalFormatting>
  <conditionalFormatting sqref="F1181">
    <cfRule type="cellIs" dxfId="1" priority="200" stopIfTrue="1" operator="lessThan">
      <formula>0</formula>
    </cfRule>
  </conditionalFormatting>
  <conditionalFormatting sqref="F1182">
    <cfRule type="cellIs" dxfId="1" priority="199" stopIfTrue="1" operator="lessThan">
      <formula>0</formula>
    </cfRule>
  </conditionalFormatting>
  <conditionalFormatting sqref="F1183">
    <cfRule type="cellIs" dxfId="1" priority="198" stopIfTrue="1" operator="lessThan">
      <formula>0</formula>
    </cfRule>
  </conditionalFormatting>
  <conditionalFormatting sqref="F1184">
    <cfRule type="cellIs" dxfId="1" priority="197" stopIfTrue="1" operator="lessThan">
      <formula>0</formula>
    </cfRule>
  </conditionalFormatting>
  <conditionalFormatting sqref="F1185">
    <cfRule type="cellIs" dxfId="1" priority="196" stopIfTrue="1" operator="lessThan">
      <formula>0</formula>
    </cfRule>
  </conditionalFormatting>
  <conditionalFormatting sqref="F1186">
    <cfRule type="cellIs" dxfId="1" priority="195" stopIfTrue="1" operator="lessThan">
      <formula>0</formula>
    </cfRule>
  </conditionalFormatting>
  <conditionalFormatting sqref="F1187">
    <cfRule type="cellIs" dxfId="1" priority="194" stopIfTrue="1" operator="lessThan">
      <formula>0</formula>
    </cfRule>
  </conditionalFormatting>
  <conditionalFormatting sqref="F1188">
    <cfRule type="cellIs" dxfId="1" priority="193" stopIfTrue="1" operator="lessThan">
      <formula>0</formula>
    </cfRule>
  </conditionalFormatting>
  <conditionalFormatting sqref="F1189">
    <cfRule type="cellIs" dxfId="1" priority="192" stopIfTrue="1" operator="lessThan">
      <formula>0</formula>
    </cfRule>
  </conditionalFormatting>
  <conditionalFormatting sqref="F1190">
    <cfRule type="cellIs" dxfId="1" priority="191" stopIfTrue="1" operator="lessThan">
      <formula>0</formula>
    </cfRule>
  </conditionalFormatting>
  <conditionalFormatting sqref="F1191">
    <cfRule type="cellIs" dxfId="1" priority="190" stopIfTrue="1" operator="lessThan">
      <formula>0</formula>
    </cfRule>
  </conditionalFormatting>
  <conditionalFormatting sqref="F1192">
    <cfRule type="cellIs" dxfId="1" priority="189" stopIfTrue="1" operator="lessThan">
      <formula>0</formula>
    </cfRule>
  </conditionalFormatting>
  <conditionalFormatting sqref="F1193">
    <cfRule type="cellIs" dxfId="1" priority="188" stopIfTrue="1" operator="lessThan">
      <formula>0</formula>
    </cfRule>
  </conditionalFormatting>
  <conditionalFormatting sqref="F1194">
    <cfRule type="cellIs" dxfId="1" priority="187" stopIfTrue="1" operator="lessThan">
      <formula>0</formula>
    </cfRule>
  </conditionalFormatting>
  <conditionalFormatting sqref="F1195">
    <cfRule type="cellIs" dxfId="1" priority="186" stopIfTrue="1" operator="lessThan">
      <formula>0</formula>
    </cfRule>
  </conditionalFormatting>
  <conditionalFormatting sqref="F1196">
    <cfRule type="cellIs" dxfId="1" priority="185" stopIfTrue="1" operator="lessThan">
      <formula>0</formula>
    </cfRule>
  </conditionalFormatting>
  <conditionalFormatting sqref="F1197">
    <cfRule type="cellIs" dxfId="1" priority="184" stopIfTrue="1" operator="lessThan">
      <formula>0</formula>
    </cfRule>
  </conditionalFormatting>
  <conditionalFormatting sqref="F1198">
    <cfRule type="cellIs" dxfId="1" priority="183" stopIfTrue="1" operator="lessThan">
      <formula>0</formula>
    </cfRule>
  </conditionalFormatting>
  <conditionalFormatting sqref="F1199">
    <cfRule type="cellIs" dxfId="1" priority="182" stopIfTrue="1" operator="lessThan">
      <formula>0</formula>
    </cfRule>
  </conditionalFormatting>
  <conditionalFormatting sqref="F1200">
    <cfRule type="cellIs" dxfId="1" priority="181" stopIfTrue="1" operator="lessThan">
      <formula>0</formula>
    </cfRule>
  </conditionalFormatting>
  <conditionalFormatting sqref="F1201">
    <cfRule type="cellIs" dxfId="1" priority="180" stopIfTrue="1" operator="lessThan">
      <formula>0</formula>
    </cfRule>
  </conditionalFormatting>
  <conditionalFormatting sqref="F1202">
    <cfRule type="cellIs" dxfId="1" priority="179" stopIfTrue="1" operator="lessThan">
      <formula>0</formula>
    </cfRule>
  </conditionalFormatting>
  <conditionalFormatting sqref="F1203">
    <cfRule type="cellIs" dxfId="1" priority="178" stopIfTrue="1" operator="lessThan">
      <formula>0</formula>
    </cfRule>
  </conditionalFormatting>
  <conditionalFormatting sqref="F1204">
    <cfRule type="cellIs" dxfId="1" priority="177" stopIfTrue="1" operator="lessThan">
      <formula>0</formula>
    </cfRule>
  </conditionalFormatting>
  <conditionalFormatting sqref="F1205">
    <cfRule type="cellIs" dxfId="1" priority="176" stopIfTrue="1" operator="lessThan">
      <formula>0</formula>
    </cfRule>
  </conditionalFormatting>
  <conditionalFormatting sqref="F1206">
    <cfRule type="cellIs" dxfId="1" priority="175" stopIfTrue="1" operator="lessThan">
      <formula>0</formula>
    </cfRule>
  </conditionalFormatting>
  <conditionalFormatting sqref="F1207">
    <cfRule type="cellIs" dxfId="1" priority="174" stopIfTrue="1" operator="lessThan">
      <formula>0</formula>
    </cfRule>
  </conditionalFormatting>
  <conditionalFormatting sqref="F1208">
    <cfRule type="cellIs" dxfId="1" priority="173" stopIfTrue="1" operator="lessThan">
      <formula>0</formula>
    </cfRule>
  </conditionalFormatting>
  <conditionalFormatting sqref="F1209">
    <cfRule type="cellIs" dxfId="1" priority="172" stopIfTrue="1" operator="lessThan">
      <formula>0</formula>
    </cfRule>
  </conditionalFormatting>
  <conditionalFormatting sqref="F1210">
    <cfRule type="cellIs" dxfId="1" priority="171" stopIfTrue="1" operator="lessThan">
      <formula>0</formula>
    </cfRule>
  </conditionalFormatting>
  <conditionalFormatting sqref="F1211">
    <cfRule type="cellIs" dxfId="1" priority="170" stopIfTrue="1" operator="lessThan">
      <formula>0</formula>
    </cfRule>
  </conditionalFormatting>
  <conditionalFormatting sqref="F1212">
    <cfRule type="cellIs" dxfId="1" priority="169" stopIfTrue="1" operator="lessThan">
      <formula>0</formula>
    </cfRule>
  </conditionalFormatting>
  <conditionalFormatting sqref="F1213">
    <cfRule type="cellIs" dxfId="1" priority="168" stopIfTrue="1" operator="lessThan">
      <formula>0</formula>
    </cfRule>
  </conditionalFormatting>
  <conditionalFormatting sqref="F1214">
    <cfRule type="cellIs" dxfId="1" priority="167" stopIfTrue="1" operator="lessThan">
      <formula>0</formula>
    </cfRule>
  </conditionalFormatting>
  <conditionalFormatting sqref="F1215">
    <cfRule type="cellIs" dxfId="1" priority="166" stopIfTrue="1" operator="lessThan">
      <formula>0</formula>
    </cfRule>
  </conditionalFormatting>
  <conditionalFormatting sqref="F1216">
    <cfRule type="cellIs" dxfId="1" priority="165" stopIfTrue="1" operator="lessThan">
      <formula>0</formula>
    </cfRule>
  </conditionalFormatting>
  <conditionalFormatting sqref="F1217">
    <cfRule type="cellIs" dxfId="1" priority="164" stopIfTrue="1" operator="lessThan">
      <formula>0</formula>
    </cfRule>
  </conditionalFormatting>
  <conditionalFormatting sqref="F1218">
    <cfRule type="cellIs" dxfId="1" priority="163" stopIfTrue="1" operator="lessThan">
      <formula>0</formula>
    </cfRule>
  </conditionalFormatting>
  <conditionalFormatting sqref="F1219">
    <cfRule type="cellIs" dxfId="1" priority="162" stopIfTrue="1" operator="lessThan">
      <formula>0</formula>
    </cfRule>
  </conditionalFormatting>
  <conditionalFormatting sqref="F1220">
    <cfRule type="cellIs" dxfId="1" priority="161" stopIfTrue="1" operator="lessThan">
      <formula>0</formula>
    </cfRule>
  </conditionalFormatting>
  <conditionalFormatting sqref="F1221">
    <cfRule type="cellIs" dxfId="1" priority="160" stopIfTrue="1" operator="lessThan">
      <formula>0</formula>
    </cfRule>
  </conditionalFormatting>
  <conditionalFormatting sqref="F1222">
    <cfRule type="cellIs" dxfId="1" priority="159" stopIfTrue="1" operator="lessThan">
      <formula>0</formula>
    </cfRule>
  </conditionalFormatting>
  <conditionalFormatting sqref="F1223">
    <cfRule type="cellIs" dxfId="1" priority="158" stopIfTrue="1" operator="lessThan">
      <formula>0</formula>
    </cfRule>
  </conditionalFormatting>
  <conditionalFormatting sqref="F1224">
    <cfRule type="cellIs" dxfId="1" priority="157" stopIfTrue="1" operator="lessThan">
      <formula>0</formula>
    </cfRule>
  </conditionalFormatting>
  <conditionalFormatting sqref="F1225">
    <cfRule type="cellIs" dxfId="1" priority="156" stopIfTrue="1" operator="lessThan">
      <formula>0</formula>
    </cfRule>
  </conditionalFormatting>
  <conditionalFormatting sqref="F1226">
    <cfRule type="cellIs" dxfId="1" priority="155" stopIfTrue="1" operator="lessThan">
      <formula>0</formula>
    </cfRule>
  </conditionalFormatting>
  <conditionalFormatting sqref="F1227">
    <cfRule type="cellIs" dxfId="1" priority="154" stopIfTrue="1" operator="lessThan">
      <formula>0</formula>
    </cfRule>
  </conditionalFormatting>
  <conditionalFormatting sqref="F1228">
    <cfRule type="cellIs" dxfId="1" priority="153" stopIfTrue="1" operator="lessThan">
      <formula>0</formula>
    </cfRule>
  </conditionalFormatting>
  <conditionalFormatting sqref="F1229">
    <cfRule type="cellIs" dxfId="1" priority="152" stopIfTrue="1" operator="lessThan">
      <formula>0</formula>
    </cfRule>
  </conditionalFormatting>
  <conditionalFormatting sqref="F1230">
    <cfRule type="cellIs" dxfId="1" priority="151" stopIfTrue="1" operator="lessThan">
      <formula>0</formula>
    </cfRule>
  </conditionalFormatting>
  <conditionalFormatting sqref="F1231">
    <cfRule type="cellIs" dxfId="1" priority="150" stopIfTrue="1" operator="lessThan">
      <formula>0</formula>
    </cfRule>
  </conditionalFormatting>
  <conditionalFormatting sqref="F1232">
    <cfRule type="cellIs" dxfId="1" priority="149" stopIfTrue="1" operator="lessThan">
      <formula>0</formula>
    </cfRule>
  </conditionalFormatting>
  <conditionalFormatting sqref="F1233">
    <cfRule type="cellIs" dxfId="1" priority="148" stopIfTrue="1" operator="lessThan">
      <formula>0</formula>
    </cfRule>
  </conditionalFormatting>
  <conditionalFormatting sqref="F1234">
    <cfRule type="cellIs" dxfId="1" priority="147" stopIfTrue="1" operator="lessThan">
      <formula>0</formula>
    </cfRule>
  </conditionalFormatting>
  <conditionalFormatting sqref="F1237">
    <cfRule type="cellIs" dxfId="1" priority="145" stopIfTrue="1" operator="lessThan">
      <formula>0</formula>
    </cfRule>
  </conditionalFormatting>
  <conditionalFormatting sqref="F1238">
    <cfRule type="cellIs" dxfId="1" priority="144" stopIfTrue="1" operator="lessThan">
      <formula>0</formula>
    </cfRule>
  </conditionalFormatting>
  <conditionalFormatting sqref="F1239">
    <cfRule type="cellIs" dxfId="1" priority="143" stopIfTrue="1" operator="lessThan">
      <formula>0</formula>
    </cfRule>
  </conditionalFormatting>
  <conditionalFormatting sqref="F1240">
    <cfRule type="cellIs" dxfId="1" priority="142" stopIfTrue="1" operator="lessThan">
      <formula>0</formula>
    </cfRule>
  </conditionalFormatting>
  <conditionalFormatting sqref="F1241">
    <cfRule type="cellIs" dxfId="1" priority="141" stopIfTrue="1" operator="lessThan">
      <formula>0</formula>
    </cfRule>
  </conditionalFormatting>
  <conditionalFormatting sqref="F1242">
    <cfRule type="cellIs" dxfId="1" priority="140" stopIfTrue="1" operator="lessThan">
      <formula>0</formula>
    </cfRule>
  </conditionalFormatting>
  <conditionalFormatting sqref="F1243">
    <cfRule type="cellIs" dxfId="1" priority="139" stopIfTrue="1" operator="lessThan">
      <formula>0</formula>
    </cfRule>
  </conditionalFormatting>
  <conditionalFormatting sqref="F1244">
    <cfRule type="cellIs" dxfId="1" priority="138" stopIfTrue="1" operator="lessThan">
      <formula>0</formula>
    </cfRule>
  </conditionalFormatting>
  <conditionalFormatting sqref="F1245">
    <cfRule type="cellIs" dxfId="1" priority="137" stopIfTrue="1" operator="lessThan">
      <formula>0</formula>
    </cfRule>
  </conditionalFormatting>
  <conditionalFormatting sqref="F1246">
    <cfRule type="cellIs" dxfId="1" priority="136" stopIfTrue="1" operator="lessThan">
      <formula>0</formula>
    </cfRule>
  </conditionalFormatting>
  <conditionalFormatting sqref="F1247">
    <cfRule type="cellIs" dxfId="1" priority="135" stopIfTrue="1" operator="lessThan">
      <formula>0</formula>
    </cfRule>
  </conditionalFormatting>
  <conditionalFormatting sqref="F1248">
    <cfRule type="cellIs" dxfId="1" priority="134" stopIfTrue="1" operator="lessThan">
      <formula>0</formula>
    </cfRule>
  </conditionalFormatting>
  <conditionalFormatting sqref="F1249">
    <cfRule type="cellIs" dxfId="1" priority="133" stopIfTrue="1" operator="lessThan">
      <formula>0</formula>
    </cfRule>
  </conditionalFormatting>
  <conditionalFormatting sqref="F1250">
    <cfRule type="cellIs" dxfId="1" priority="132" stopIfTrue="1" operator="lessThan">
      <formula>0</formula>
    </cfRule>
  </conditionalFormatting>
  <conditionalFormatting sqref="F1251">
    <cfRule type="cellIs" dxfId="1" priority="131" stopIfTrue="1" operator="lessThan">
      <formula>0</formula>
    </cfRule>
  </conditionalFormatting>
  <conditionalFormatting sqref="F1252">
    <cfRule type="cellIs" dxfId="1" priority="130" stopIfTrue="1" operator="lessThan">
      <formula>0</formula>
    </cfRule>
  </conditionalFormatting>
  <conditionalFormatting sqref="F1253">
    <cfRule type="cellIs" dxfId="1" priority="129" stopIfTrue="1" operator="lessThan">
      <formula>0</formula>
    </cfRule>
  </conditionalFormatting>
  <conditionalFormatting sqref="F1254">
    <cfRule type="cellIs" dxfId="1" priority="128" stopIfTrue="1" operator="lessThan">
      <formula>0</formula>
    </cfRule>
  </conditionalFormatting>
  <conditionalFormatting sqref="F1255">
    <cfRule type="cellIs" dxfId="1" priority="127" stopIfTrue="1" operator="lessThan">
      <formula>0</formula>
    </cfRule>
  </conditionalFormatting>
  <conditionalFormatting sqref="F1256">
    <cfRule type="cellIs" dxfId="1" priority="126" stopIfTrue="1" operator="lessThan">
      <formula>0</formula>
    </cfRule>
  </conditionalFormatting>
  <conditionalFormatting sqref="F1257">
    <cfRule type="cellIs" dxfId="1" priority="125" stopIfTrue="1" operator="lessThan">
      <formula>0</formula>
    </cfRule>
  </conditionalFormatting>
  <conditionalFormatting sqref="F1258">
    <cfRule type="cellIs" dxfId="1" priority="124" stopIfTrue="1" operator="lessThan">
      <formula>0</formula>
    </cfRule>
  </conditionalFormatting>
  <conditionalFormatting sqref="F1259">
    <cfRule type="cellIs" dxfId="1" priority="123" stopIfTrue="1" operator="lessThan">
      <formula>0</formula>
    </cfRule>
  </conditionalFormatting>
  <conditionalFormatting sqref="F1260">
    <cfRule type="cellIs" dxfId="1" priority="122" stopIfTrue="1" operator="lessThan">
      <formula>0</formula>
    </cfRule>
  </conditionalFormatting>
  <conditionalFormatting sqref="F1261">
    <cfRule type="cellIs" dxfId="1" priority="121" stopIfTrue="1" operator="lessThan">
      <formula>0</formula>
    </cfRule>
  </conditionalFormatting>
  <conditionalFormatting sqref="F1262">
    <cfRule type="cellIs" dxfId="1" priority="120" stopIfTrue="1" operator="lessThan">
      <formula>0</formula>
    </cfRule>
  </conditionalFormatting>
  <conditionalFormatting sqref="F1263">
    <cfRule type="cellIs" dxfId="1" priority="119" stopIfTrue="1" operator="lessThan">
      <formula>0</formula>
    </cfRule>
  </conditionalFormatting>
  <conditionalFormatting sqref="F1264">
    <cfRule type="cellIs" dxfId="1" priority="118" stopIfTrue="1" operator="lessThan">
      <formula>0</formula>
    </cfRule>
  </conditionalFormatting>
  <conditionalFormatting sqref="F1265">
    <cfRule type="cellIs" dxfId="1" priority="117" stopIfTrue="1" operator="lessThan">
      <formula>0</formula>
    </cfRule>
  </conditionalFormatting>
  <conditionalFormatting sqref="F1266">
    <cfRule type="cellIs" dxfId="1" priority="116" stopIfTrue="1" operator="lessThan">
      <formula>0</formula>
    </cfRule>
  </conditionalFormatting>
  <conditionalFormatting sqref="F1267">
    <cfRule type="cellIs" dxfId="1" priority="115" stopIfTrue="1" operator="lessThan">
      <formula>0</formula>
    </cfRule>
  </conditionalFormatting>
  <conditionalFormatting sqref="F1268">
    <cfRule type="cellIs" dxfId="1" priority="114" stopIfTrue="1" operator="lessThan">
      <formula>0</formula>
    </cfRule>
  </conditionalFormatting>
  <conditionalFormatting sqref="F1269">
    <cfRule type="cellIs" dxfId="1" priority="113" stopIfTrue="1" operator="lessThan">
      <formula>0</formula>
    </cfRule>
  </conditionalFormatting>
  <conditionalFormatting sqref="F1270">
    <cfRule type="cellIs" dxfId="1" priority="112" stopIfTrue="1" operator="lessThan">
      <formula>0</formula>
    </cfRule>
  </conditionalFormatting>
  <conditionalFormatting sqref="F1271">
    <cfRule type="cellIs" dxfId="1" priority="111" stopIfTrue="1" operator="lessThan">
      <formula>0</formula>
    </cfRule>
  </conditionalFormatting>
  <conditionalFormatting sqref="F1272">
    <cfRule type="cellIs" dxfId="1" priority="110" stopIfTrue="1" operator="lessThan">
      <formula>0</formula>
    </cfRule>
  </conditionalFormatting>
  <conditionalFormatting sqref="F1273">
    <cfRule type="cellIs" dxfId="1" priority="109" stopIfTrue="1" operator="lessThan">
      <formula>0</formula>
    </cfRule>
  </conditionalFormatting>
  <conditionalFormatting sqref="F1274">
    <cfRule type="cellIs" dxfId="1" priority="108" stopIfTrue="1" operator="lessThan">
      <formula>0</formula>
    </cfRule>
  </conditionalFormatting>
  <conditionalFormatting sqref="F1275">
    <cfRule type="cellIs" dxfId="1" priority="107" stopIfTrue="1" operator="lessThan">
      <formula>0</formula>
    </cfRule>
  </conditionalFormatting>
  <conditionalFormatting sqref="F1276">
    <cfRule type="cellIs" dxfId="1" priority="106" stopIfTrue="1" operator="lessThan">
      <formula>0</formula>
    </cfRule>
  </conditionalFormatting>
  <conditionalFormatting sqref="F1277">
    <cfRule type="cellIs" dxfId="1" priority="105" stopIfTrue="1" operator="lessThan">
      <formula>0</formula>
    </cfRule>
  </conditionalFormatting>
  <conditionalFormatting sqref="F1278">
    <cfRule type="cellIs" dxfId="1" priority="104" stopIfTrue="1" operator="lessThan">
      <formula>0</formula>
    </cfRule>
  </conditionalFormatting>
  <conditionalFormatting sqref="F1279">
    <cfRule type="cellIs" dxfId="1" priority="103" stopIfTrue="1" operator="lessThan">
      <formula>0</formula>
    </cfRule>
  </conditionalFormatting>
  <conditionalFormatting sqref="F1280">
    <cfRule type="cellIs" dxfId="1" priority="102" stopIfTrue="1" operator="lessThan">
      <formula>0</formula>
    </cfRule>
  </conditionalFormatting>
  <conditionalFormatting sqref="F1281">
    <cfRule type="cellIs" dxfId="1" priority="101" stopIfTrue="1" operator="lessThan">
      <formula>0</formula>
    </cfRule>
  </conditionalFormatting>
  <conditionalFormatting sqref="F1282">
    <cfRule type="cellIs" dxfId="1" priority="100" stopIfTrue="1" operator="lessThan">
      <formula>0</formula>
    </cfRule>
  </conditionalFormatting>
  <conditionalFormatting sqref="F1283">
    <cfRule type="cellIs" dxfId="1" priority="99" stopIfTrue="1" operator="lessThan">
      <formula>0</formula>
    </cfRule>
  </conditionalFormatting>
  <conditionalFormatting sqref="F1284">
    <cfRule type="cellIs" dxfId="1" priority="98" stopIfTrue="1" operator="lessThan">
      <formula>0</formula>
    </cfRule>
  </conditionalFormatting>
  <conditionalFormatting sqref="F1285">
    <cfRule type="cellIs" dxfId="1" priority="97" stopIfTrue="1" operator="lessThan">
      <formula>0</formula>
    </cfRule>
  </conditionalFormatting>
  <conditionalFormatting sqref="F1286">
    <cfRule type="cellIs" dxfId="1" priority="96" stopIfTrue="1" operator="lessThan">
      <formula>0</formula>
    </cfRule>
  </conditionalFormatting>
  <conditionalFormatting sqref="F1287">
    <cfRule type="cellIs" dxfId="1" priority="95" stopIfTrue="1" operator="lessThan">
      <formula>0</formula>
    </cfRule>
  </conditionalFormatting>
  <conditionalFormatting sqref="F1288">
    <cfRule type="cellIs" dxfId="1" priority="94" stopIfTrue="1" operator="lessThan">
      <formula>0</formula>
    </cfRule>
  </conditionalFormatting>
  <conditionalFormatting sqref="F1289">
    <cfRule type="cellIs" dxfId="1" priority="93" stopIfTrue="1" operator="lessThan">
      <formula>0</formula>
    </cfRule>
  </conditionalFormatting>
  <conditionalFormatting sqref="F1290">
    <cfRule type="cellIs" dxfId="1" priority="92" stopIfTrue="1" operator="lessThan">
      <formula>0</formula>
    </cfRule>
  </conditionalFormatting>
  <conditionalFormatting sqref="F1291">
    <cfRule type="cellIs" dxfId="1" priority="91" stopIfTrue="1" operator="lessThan">
      <formula>0</formula>
    </cfRule>
  </conditionalFormatting>
  <conditionalFormatting sqref="F1292">
    <cfRule type="cellIs" dxfId="1" priority="90" stopIfTrue="1" operator="lessThan">
      <formula>0</formula>
    </cfRule>
  </conditionalFormatting>
  <conditionalFormatting sqref="F1293">
    <cfRule type="cellIs" dxfId="1" priority="89" stopIfTrue="1" operator="lessThan">
      <formula>0</formula>
    </cfRule>
  </conditionalFormatting>
  <conditionalFormatting sqref="F1294">
    <cfRule type="cellIs" dxfId="1" priority="88" stopIfTrue="1" operator="lessThan">
      <formula>0</formula>
    </cfRule>
  </conditionalFormatting>
  <conditionalFormatting sqref="F1295">
    <cfRule type="cellIs" dxfId="1" priority="87" stopIfTrue="1" operator="lessThan">
      <formula>0</formula>
    </cfRule>
  </conditionalFormatting>
  <conditionalFormatting sqref="F1296">
    <cfRule type="cellIs" dxfId="1" priority="86" stopIfTrue="1" operator="lessThan">
      <formula>0</formula>
    </cfRule>
  </conditionalFormatting>
  <conditionalFormatting sqref="F1297">
    <cfRule type="cellIs" dxfId="1" priority="85" stopIfTrue="1" operator="lessThan">
      <formula>0</formula>
    </cfRule>
  </conditionalFormatting>
  <conditionalFormatting sqref="F1298">
    <cfRule type="cellIs" dxfId="1" priority="84" stopIfTrue="1" operator="lessThan">
      <formula>0</formula>
    </cfRule>
  </conditionalFormatting>
  <conditionalFormatting sqref="F1299">
    <cfRule type="cellIs" dxfId="1" priority="83" stopIfTrue="1" operator="lessThan">
      <formula>0</formula>
    </cfRule>
  </conditionalFormatting>
  <conditionalFormatting sqref="F1300">
    <cfRule type="cellIs" dxfId="1" priority="82" stopIfTrue="1" operator="lessThan">
      <formula>0</formula>
    </cfRule>
  </conditionalFormatting>
  <conditionalFormatting sqref="F1301">
    <cfRule type="cellIs" dxfId="1" priority="81" stopIfTrue="1" operator="lessThan">
      <formula>0</formula>
    </cfRule>
  </conditionalFormatting>
  <conditionalFormatting sqref="F1302">
    <cfRule type="cellIs" dxfId="1" priority="80" stopIfTrue="1" operator="lessThan">
      <formula>0</formula>
    </cfRule>
  </conditionalFormatting>
  <conditionalFormatting sqref="F1303">
    <cfRule type="cellIs" dxfId="1" priority="79" stopIfTrue="1" operator="lessThan">
      <formula>0</formula>
    </cfRule>
  </conditionalFormatting>
  <conditionalFormatting sqref="F1304">
    <cfRule type="cellIs" dxfId="1" priority="78" stopIfTrue="1" operator="lessThan">
      <formula>0</formula>
    </cfRule>
  </conditionalFormatting>
  <conditionalFormatting sqref="F1305">
    <cfRule type="cellIs" dxfId="1" priority="77" stopIfTrue="1" operator="lessThan">
      <formula>0</formula>
    </cfRule>
  </conditionalFormatting>
  <conditionalFormatting sqref="F1306">
    <cfRule type="cellIs" dxfId="1" priority="76" stopIfTrue="1" operator="lessThan">
      <formula>0</formula>
    </cfRule>
  </conditionalFormatting>
  <conditionalFormatting sqref="F1307">
    <cfRule type="cellIs" dxfId="1" priority="75" stopIfTrue="1" operator="lessThan">
      <formula>0</formula>
    </cfRule>
  </conditionalFormatting>
  <conditionalFormatting sqref="F1308">
    <cfRule type="cellIs" dxfId="1" priority="74" stopIfTrue="1" operator="lessThan">
      <formula>0</formula>
    </cfRule>
  </conditionalFormatting>
  <conditionalFormatting sqref="F1309">
    <cfRule type="cellIs" dxfId="1" priority="73" stopIfTrue="1" operator="lessThan">
      <formula>0</formula>
    </cfRule>
  </conditionalFormatting>
  <conditionalFormatting sqref="F1310">
    <cfRule type="cellIs" dxfId="1" priority="72" stopIfTrue="1" operator="lessThan">
      <formula>0</formula>
    </cfRule>
  </conditionalFormatting>
  <conditionalFormatting sqref="F1311">
    <cfRule type="cellIs" dxfId="1" priority="71" stopIfTrue="1" operator="lessThan">
      <formula>0</formula>
    </cfRule>
  </conditionalFormatting>
  <conditionalFormatting sqref="F1312">
    <cfRule type="cellIs" dxfId="1" priority="70" stopIfTrue="1" operator="lessThan">
      <formula>0</formula>
    </cfRule>
  </conditionalFormatting>
  <conditionalFormatting sqref="F1313">
    <cfRule type="cellIs" dxfId="1" priority="69" stopIfTrue="1" operator="lessThan">
      <formula>0</formula>
    </cfRule>
  </conditionalFormatting>
  <conditionalFormatting sqref="F1314">
    <cfRule type="cellIs" dxfId="1" priority="68" stopIfTrue="1" operator="lessThan">
      <formula>0</formula>
    </cfRule>
  </conditionalFormatting>
  <conditionalFormatting sqref="F1315">
    <cfRule type="cellIs" dxfId="1" priority="67" stopIfTrue="1" operator="lessThan">
      <formula>0</formula>
    </cfRule>
  </conditionalFormatting>
  <conditionalFormatting sqref="F1316">
    <cfRule type="cellIs" dxfId="1" priority="66" stopIfTrue="1" operator="lessThan">
      <formula>0</formula>
    </cfRule>
  </conditionalFormatting>
  <conditionalFormatting sqref="F1317">
    <cfRule type="cellIs" dxfId="1" priority="65" stopIfTrue="1" operator="lessThan">
      <formula>0</formula>
    </cfRule>
  </conditionalFormatting>
  <conditionalFormatting sqref="F1318">
    <cfRule type="cellIs" dxfId="1" priority="64" stopIfTrue="1" operator="lessThan">
      <formula>0</formula>
    </cfRule>
  </conditionalFormatting>
  <conditionalFormatting sqref="F1319">
    <cfRule type="cellIs" dxfId="1" priority="63" stopIfTrue="1" operator="lessThan">
      <formula>0</formula>
    </cfRule>
  </conditionalFormatting>
  <conditionalFormatting sqref="F1320">
    <cfRule type="cellIs" dxfId="1" priority="62" stopIfTrue="1" operator="lessThan">
      <formula>0</formula>
    </cfRule>
  </conditionalFormatting>
  <conditionalFormatting sqref="F1321">
    <cfRule type="cellIs" dxfId="1" priority="61" stopIfTrue="1" operator="lessThan">
      <formula>0</formula>
    </cfRule>
  </conditionalFormatting>
  <conditionalFormatting sqref="F1322">
    <cfRule type="cellIs" dxfId="1" priority="60" stopIfTrue="1" operator="lessThan">
      <formula>0</formula>
    </cfRule>
  </conditionalFormatting>
  <conditionalFormatting sqref="F1323">
    <cfRule type="cellIs" dxfId="1" priority="59" stopIfTrue="1" operator="lessThan">
      <formula>0</formula>
    </cfRule>
  </conditionalFormatting>
  <conditionalFormatting sqref="F1324">
    <cfRule type="cellIs" dxfId="1" priority="58" stopIfTrue="1" operator="lessThan">
      <formula>0</formula>
    </cfRule>
  </conditionalFormatting>
  <conditionalFormatting sqref="F1325">
    <cfRule type="cellIs" dxfId="1" priority="57" stopIfTrue="1" operator="lessThan">
      <formula>0</formula>
    </cfRule>
  </conditionalFormatting>
  <conditionalFormatting sqref="F1326">
    <cfRule type="cellIs" dxfId="1" priority="56" stopIfTrue="1" operator="lessThan">
      <formula>0</formula>
    </cfRule>
  </conditionalFormatting>
  <conditionalFormatting sqref="F1327">
    <cfRule type="cellIs" dxfId="1" priority="55" stopIfTrue="1" operator="lessThan">
      <formula>0</formula>
    </cfRule>
  </conditionalFormatting>
  <conditionalFormatting sqref="F1328">
    <cfRule type="cellIs" dxfId="1" priority="54" stopIfTrue="1" operator="lessThan">
      <formula>0</formula>
    </cfRule>
  </conditionalFormatting>
  <conditionalFormatting sqref="F1329">
    <cfRule type="cellIs" dxfId="1" priority="53" stopIfTrue="1" operator="lessThan">
      <formula>0</formula>
    </cfRule>
  </conditionalFormatting>
  <conditionalFormatting sqref="F1330">
    <cfRule type="cellIs" dxfId="1" priority="52" stopIfTrue="1" operator="lessThan">
      <formula>0</formula>
    </cfRule>
  </conditionalFormatting>
  <conditionalFormatting sqref="F1331">
    <cfRule type="cellIs" dxfId="1" priority="51" stopIfTrue="1" operator="lessThan">
      <formula>0</formula>
    </cfRule>
  </conditionalFormatting>
  <conditionalFormatting sqref="F1332">
    <cfRule type="cellIs" dxfId="1" priority="50" stopIfTrue="1" operator="lessThan">
      <formula>0</formula>
    </cfRule>
  </conditionalFormatting>
  <conditionalFormatting sqref="F1333">
    <cfRule type="cellIs" dxfId="1" priority="49" stopIfTrue="1" operator="lessThan">
      <formula>0</formula>
    </cfRule>
  </conditionalFormatting>
  <conditionalFormatting sqref="F1334">
    <cfRule type="cellIs" dxfId="1" priority="48" stopIfTrue="1" operator="lessThan">
      <formula>0</formula>
    </cfRule>
  </conditionalFormatting>
  <conditionalFormatting sqref="F1335">
    <cfRule type="cellIs" dxfId="1" priority="47" stopIfTrue="1" operator="lessThan">
      <formula>0</formula>
    </cfRule>
  </conditionalFormatting>
  <conditionalFormatting sqref="F1336">
    <cfRule type="cellIs" dxfId="1" priority="46" stopIfTrue="1" operator="lessThan">
      <formula>0</formula>
    </cfRule>
  </conditionalFormatting>
  <conditionalFormatting sqref="F1337">
    <cfRule type="cellIs" dxfId="1" priority="45" stopIfTrue="1" operator="lessThan">
      <formula>0</formula>
    </cfRule>
  </conditionalFormatting>
  <conditionalFormatting sqref="F1338">
    <cfRule type="cellIs" dxfId="1" priority="44" stopIfTrue="1" operator="lessThan">
      <formula>0</formula>
    </cfRule>
  </conditionalFormatting>
  <conditionalFormatting sqref="F1339">
    <cfRule type="cellIs" dxfId="1" priority="43" stopIfTrue="1" operator="lessThan">
      <formula>0</formula>
    </cfRule>
  </conditionalFormatting>
  <conditionalFormatting sqref="F1340">
    <cfRule type="cellIs" dxfId="1" priority="42" stopIfTrue="1" operator="lessThan">
      <formula>0</formula>
    </cfRule>
  </conditionalFormatting>
  <conditionalFormatting sqref="F1341">
    <cfRule type="cellIs" dxfId="1" priority="41" stopIfTrue="1" operator="lessThan">
      <formula>0</formula>
    </cfRule>
  </conditionalFormatting>
  <conditionalFormatting sqref="F1342">
    <cfRule type="cellIs" dxfId="1" priority="40" stopIfTrue="1" operator="lessThan">
      <formula>0</formula>
    </cfRule>
  </conditionalFormatting>
  <conditionalFormatting sqref="F1343">
    <cfRule type="cellIs" dxfId="1" priority="39" stopIfTrue="1" operator="lessThan">
      <formula>0</formula>
    </cfRule>
  </conditionalFormatting>
  <conditionalFormatting sqref="F1344">
    <cfRule type="cellIs" dxfId="1" priority="38" stopIfTrue="1" operator="lessThan">
      <formula>0</formula>
    </cfRule>
  </conditionalFormatting>
  <conditionalFormatting sqref="F1345">
    <cfRule type="cellIs" dxfId="1" priority="37" stopIfTrue="1" operator="lessThan">
      <formula>0</formula>
    </cfRule>
  </conditionalFormatting>
  <conditionalFormatting sqref="F1346">
    <cfRule type="cellIs" dxfId="1" priority="36" stopIfTrue="1" operator="lessThan">
      <formula>0</formula>
    </cfRule>
  </conditionalFormatting>
  <conditionalFormatting sqref="F1347">
    <cfRule type="cellIs" dxfId="1" priority="35" stopIfTrue="1" operator="lessThan">
      <formula>0</formula>
    </cfRule>
  </conditionalFormatting>
  <conditionalFormatting sqref="F1348">
    <cfRule type="cellIs" dxfId="1" priority="34" stopIfTrue="1" operator="lessThan">
      <formula>0</formula>
    </cfRule>
  </conditionalFormatting>
  <conditionalFormatting sqref="F1349">
    <cfRule type="cellIs" dxfId="1" priority="33" stopIfTrue="1" operator="lessThan">
      <formula>0</formula>
    </cfRule>
  </conditionalFormatting>
  <conditionalFormatting sqref="F1350">
    <cfRule type="cellIs" dxfId="1" priority="32" stopIfTrue="1" operator="lessThan">
      <formula>0</formula>
    </cfRule>
  </conditionalFormatting>
  <conditionalFormatting sqref="F1351">
    <cfRule type="cellIs" dxfId="1" priority="31" stopIfTrue="1" operator="lessThan">
      <formula>0</formula>
    </cfRule>
  </conditionalFormatting>
  <conditionalFormatting sqref="F1352">
    <cfRule type="cellIs" dxfId="1" priority="30" stopIfTrue="1" operator="lessThan">
      <formula>0</formula>
    </cfRule>
  </conditionalFormatting>
  <conditionalFormatting sqref="F1353">
    <cfRule type="cellIs" dxfId="1" priority="29" stopIfTrue="1" operator="lessThan">
      <formula>0</formula>
    </cfRule>
  </conditionalFormatting>
  <conditionalFormatting sqref="F1354">
    <cfRule type="cellIs" dxfId="1" priority="28" stopIfTrue="1" operator="lessThan">
      <formula>0</formula>
    </cfRule>
  </conditionalFormatting>
  <conditionalFormatting sqref="F1355">
    <cfRule type="cellIs" dxfId="1" priority="27" stopIfTrue="1" operator="lessThan">
      <formula>0</formula>
    </cfRule>
  </conditionalFormatting>
  <conditionalFormatting sqref="F1356">
    <cfRule type="cellIs" dxfId="1" priority="26" stopIfTrue="1" operator="lessThan">
      <formula>0</formula>
    </cfRule>
  </conditionalFormatting>
  <conditionalFormatting sqref="F1357">
    <cfRule type="cellIs" dxfId="1" priority="25" stopIfTrue="1" operator="lessThan">
      <formula>0</formula>
    </cfRule>
  </conditionalFormatting>
  <conditionalFormatting sqref="F1358">
    <cfRule type="cellIs" dxfId="1" priority="24" stopIfTrue="1" operator="lessThan">
      <formula>0</formula>
    </cfRule>
  </conditionalFormatting>
  <conditionalFormatting sqref="F1359">
    <cfRule type="cellIs" dxfId="1" priority="23" stopIfTrue="1" operator="lessThan">
      <formula>0</formula>
    </cfRule>
  </conditionalFormatting>
  <conditionalFormatting sqref="F1360">
    <cfRule type="cellIs" dxfId="1" priority="22" stopIfTrue="1" operator="lessThan">
      <formula>0</formula>
    </cfRule>
  </conditionalFormatting>
  <conditionalFormatting sqref="F1361">
    <cfRule type="cellIs" dxfId="1" priority="21" stopIfTrue="1" operator="lessThan">
      <formula>0</formula>
    </cfRule>
  </conditionalFormatting>
  <conditionalFormatting sqref="F1362">
    <cfRule type="cellIs" dxfId="1" priority="20" stopIfTrue="1" operator="lessThan">
      <formula>0</formula>
    </cfRule>
  </conditionalFormatting>
  <conditionalFormatting sqref="F1363">
    <cfRule type="cellIs" dxfId="1" priority="19" stopIfTrue="1" operator="lessThan">
      <formula>0</formula>
    </cfRule>
  </conditionalFormatting>
  <conditionalFormatting sqref="F1364">
    <cfRule type="cellIs" dxfId="1" priority="18" stopIfTrue="1" operator="lessThan">
      <formula>0</formula>
    </cfRule>
  </conditionalFormatting>
  <conditionalFormatting sqref="F1365">
    <cfRule type="cellIs" dxfId="1" priority="17" stopIfTrue="1" operator="lessThan">
      <formula>0</formula>
    </cfRule>
  </conditionalFormatting>
  <conditionalFormatting sqref="F1366">
    <cfRule type="cellIs" dxfId="1" priority="16" stopIfTrue="1" operator="lessThan">
      <formula>0</formula>
    </cfRule>
  </conditionalFormatting>
  <conditionalFormatting sqref="F1367">
    <cfRule type="cellIs" dxfId="1" priority="15" stopIfTrue="1" operator="lessThan">
      <formula>0</formula>
    </cfRule>
  </conditionalFormatting>
  <conditionalFormatting sqref="F1368">
    <cfRule type="cellIs" dxfId="1" priority="14" stopIfTrue="1" operator="lessThan">
      <formula>0</formula>
    </cfRule>
  </conditionalFormatting>
  <conditionalFormatting sqref="F1369">
    <cfRule type="cellIs" dxfId="1" priority="13" stopIfTrue="1" operator="lessThan">
      <formula>0</formula>
    </cfRule>
  </conditionalFormatting>
  <conditionalFormatting sqref="F1370">
    <cfRule type="cellIs" dxfId="1" priority="12" stopIfTrue="1" operator="lessThan">
      <formula>0</formula>
    </cfRule>
  </conditionalFormatting>
  <conditionalFormatting sqref="F1371">
    <cfRule type="cellIs" dxfId="1" priority="11" stopIfTrue="1" operator="lessThan">
      <formula>0</formula>
    </cfRule>
  </conditionalFormatting>
  <conditionalFormatting sqref="F1372">
    <cfRule type="cellIs" dxfId="1" priority="10" stopIfTrue="1" operator="lessThan">
      <formula>0</formula>
    </cfRule>
  </conditionalFormatting>
  <conditionalFormatting sqref="F1373">
    <cfRule type="cellIs" dxfId="1" priority="9" stopIfTrue="1" operator="lessThan">
      <formula>0</formula>
    </cfRule>
  </conditionalFormatting>
  <conditionalFormatting sqref="F1374">
    <cfRule type="cellIs" dxfId="1" priority="8" stopIfTrue="1" operator="lessThan">
      <formula>0</formula>
    </cfRule>
  </conditionalFormatting>
  <conditionalFormatting sqref="F1375">
    <cfRule type="cellIs" dxfId="1" priority="7" stopIfTrue="1" operator="lessThan">
      <formula>0</formula>
    </cfRule>
  </conditionalFormatting>
  <conditionalFormatting sqref="F1376">
    <cfRule type="cellIs" dxfId="1" priority="6" stopIfTrue="1" operator="lessThan">
      <formula>0</formula>
    </cfRule>
  </conditionalFormatting>
  <conditionalFormatting sqref="F1377">
    <cfRule type="cellIs" dxfId="1" priority="5" stopIfTrue="1" operator="lessThan">
      <formula>0</formula>
    </cfRule>
  </conditionalFormatting>
  <conditionalFormatting sqref="F1378">
    <cfRule type="cellIs" dxfId="1" priority="4" stopIfTrue="1" operator="lessThan">
      <formula>0</formula>
    </cfRule>
  </conditionalFormatting>
  <conditionalFormatting sqref="F1379">
    <cfRule type="cellIs" dxfId="1" priority="3" stopIfTrue="1" operator="lessThan">
      <formula>0</formula>
    </cfRule>
  </conditionalFormatting>
  <conditionalFormatting sqref="F1380">
    <cfRule type="cellIs" dxfId="1" priority="2" stopIfTrue="1" operator="lessThan">
      <formula>0</formula>
    </cfRule>
  </conditionalFormatting>
  <conditionalFormatting sqref="F55:F58">
    <cfRule type="cellIs" dxfId="1" priority="1302" stopIfTrue="1" operator="lessThan">
      <formula>0</formula>
    </cfRule>
  </conditionalFormatting>
  <conditionalFormatting sqref="F124:F128">
    <cfRule type="cellIs" dxfId="1" priority="1233" stopIfTrue="1" operator="lessThan">
      <formula>0</formula>
    </cfRule>
  </conditionalFormatting>
  <conditionalFormatting sqref="F245:F258">
    <cfRule type="cellIs" dxfId="1" priority="1112" stopIfTrue="1" operator="lessThan">
      <formula>0</formula>
    </cfRule>
  </conditionalFormatting>
  <conditionalFormatting sqref="F612:F613">
    <cfRule type="cellIs" dxfId="1" priority="758" stopIfTrue="1" operator="lessThan">
      <formula>0</formula>
    </cfRule>
  </conditionalFormatting>
  <conditionalFormatting sqref="F642:F643">
    <cfRule type="cellIs" dxfId="1" priority="729" stopIfTrue="1" operator="lessThan">
      <formula>0</formula>
    </cfRule>
  </conditionalFormatting>
  <conditionalFormatting sqref="F753:F760">
    <cfRule type="cellIs" dxfId="1" priority="619" stopIfTrue="1" operator="lessThan">
      <formula>0</formula>
    </cfRule>
  </conditionalFormatting>
  <conditionalFormatting sqref="F792:F793">
    <cfRule type="cellIs" dxfId="1" priority="587" stopIfTrue="1" operator="lessThan">
      <formula>0</formula>
    </cfRule>
  </conditionalFormatting>
  <conditionalFormatting sqref="F920:F921">
    <cfRule type="cellIs" dxfId="1" priority="460" stopIfTrue="1" operator="lessThan">
      <formula>0</formula>
    </cfRule>
  </conditionalFormatting>
  <conditionalFormatting sqref="F1235:F1236">
    <cfRule type="cellIs" dxfId="1" priority="146"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11" workbookViewId="0">
      <selection activeCell="D9" sqref="D9"/>
    </sheetView>
  </sheetViews>
  <sheetFormatPr defaultColWidth="9" defaultRowHeight="13.5" outlineLevelCol="1"/>
  <cols>
    <col min="1" max="1" width="65.6333333333333" style="194" customWidth="1"/>
    <col min="2" max="2" width="36.5" style="425" customWidth="1"/>
    <col min="3" max="16384" width="9" style="194"/>
  </cols>
  <sheetData>
    <row r="1" ht="45" customHeight="1" spans="1:2">
      <c r="A1" s="426" t="s">
        <v>1180</v>
      </c>
      <c r="B1" s="426"/>
    </row>
    <row r="2" ht="20.1" customHeight="1" spans="1:2">
      <c r="A2" s="427"/>
      <c r="B2" s="428" t="s">
        <v>2</v>
      </c>
    </row>
    <row r="3" ht="45" customHeight="1" spans="1:2">
      <c r="A3" s="102" t="s">
        <v>1181</v>
      </c>
      <c r="B3" s="122" t="s">
        <v>6</v>
      </c>
    </row>
    <row r="4" ht="30" customHeight="1" spans="1:2">
      <c r="A4" s="429" t="s">
        <v>1182</v>
      </c>
      <c r="B4" s="430">
        <f>SUM(B5:B8)</f>
        <v>41685</v>
      </c>
    </row>
    <row r="5" ht="30" customHeight="1" spans="1:2">
      <c r="A5" s="431" t="s">
        <v>1183</v>
      </c>
      <c r="B5" s="432">
        <v>21499</v>
      </c>
    </row>
    <row r="6" ht="30" customHeight="1" spans="1:2">
      <c r="A6" s="431" t="s">
        <v>1184</v>
      </c>
      <c r="B6" s="432">
        <v>12811</v>
      </c>
    </row>
    <row r="7" ht="30" customHeight="1" spans="1:2">
      <c r="A7" s="431" t="s">
        <v>1185</v>
      </c>
      <c r="B7" s="432">
        <v>2154</v>
      </c>
    </row>
    <row r="8" ht="30" customHeight="1" spans="1:2">
      <c r="A8" s="431" t="s">
        <v>1186</v>
      </c>
      <c r="B8" s="432">
        <v>5221</v>
      </c>
    </row>
    <row r="9" ht="30" customHeight="1" spans="1:2">
      <c r="A9" s="429" t="s">
        <v>1187</v>
      </c>
      <c r="B9" s="430">
        <f>SUM(B10:B19)</f>
        <v>5919</v>
      </c>
    </row>
    <row r="10" ht="30" customHeight="1" spans="1:2">
      <c r="A10" s="431" t="s">
        <v>1188</v>
      </c>
      <c r="B10" s="432">
        <v>4713</v>
      </c>
    </row>
    <row r="11" ht="30" customHeight="1" spans="1:2">
      <c r="A11" s="431" t="s">
        <v>1189</v>
      </c>
      <c r="B11" s="432">
        <v>13</v>
      </c>
    </row>
    <row r="12" ht="30" customHeight="1" spans="1:2">
      <c r="A12" s="431" t="s">
        <v>1190</v>
      </c>
      <c r="B12" s="432">
        <v>14</v>
      </c>
    </row>
    <row r="13" ht="30" customHeight="1" spans="1:2">
      <c r="A13" s="431" t="s">
        <v>1191</v>
      </c>
      <c r="B13" s="432">
        <v>30</v>
      </c>
    </row>
    <row r="14" ht="30" customHeight="1" spans="1:2">
      <c r="A14" s="431" t="s">
        <v>1192</v>
      </c>
      <c r="B14" s="432">
        <v>620</v>
      </c>
    </row>
    <row r="15" ht="30" customHeight="1" spans="1:2">
      <c r="A15" s="431" t="s">
        <v>1193</v>
      </c>
      <c r="B15" s="432">
        <v>75</v>
      </c>
    </row>
    <row r="16" ht="30" customHeight="1" spans="1:2">
      <c r="A16" s="431" t="s">
        <v>1194</v>
      </c>
      <c r="B16" s="432"/>
    </row>
    <row r="17" ht="30" customHeight="1" spans="1:2">
      <c r="A17" s="431" t="s">
        <v>1195</v>
      </c>
      <c r="B17" s="432">
        <v>412</v>
      </c>
    </row>
    <row r="18" ht="30" customHeight="1" spans="1:2">
      <c r="A18" s="431" t="s">
        <v>1196</v>
      </c>
      <c r="B18" s="432">
        <v>23</v>
      </c>
    </row>
    <row r="19" ht="30" customHeight="1" spans="1:2">
      <c r="A19" s="431" t="s">
        <v>1197</v>
      </c>
      <c r="B19" s="432">
        <v>19</v>
      </c>
    </row>
    <row r="20" ht="30" customHeight="1" spans="1:2">
      <c r="A20" s="429" t="s">
        <v>1198</v>
      </c>
      <c r="B20" s="430">
        <f>SUM(B21)</f>
        <v>21</v>
      </c>
    </row>
    <row r="21" ht="30" customHeight="1" spans="1:2">
      <c r="A21" s="431" t="s">
        <v>1199</v>
      </c>
      <c r="B21" s="432">
        <v>21</v>
      </c>
    </row>
    <row r="22" ht="30" customHeight="1" spans="1:2">
      <c r="A22" s="429" t="s">
        <v>1200</v>
      </c>
      <c r="B22" s="430">
        <f>SUM(B23:B24)</f>
        <v>84551</v>
      </c>
    </row>
    <row r="23" ht="30" customHeight="1" spans="1:2">
      <c r="A23" s="431" t="s">
        <v>1201</v>
      </c>
      <c r="B23" s="432">
        <v>82579</v>
      </c>
    </row>
    <row r="24" ht="30" customHeight="1" spans="1:2">
      <c r="A24" s="431" t="s">
        <v>1202</v>
      </c>
      <c r="B24" s="432">
        <v>1972</v>
      </c>
    </row>
    <row r="25" ht="30" customHeight="1" spans="1:2">
      <c r="A25" s="429" t="s">
        <v>1203</v>
      </c>
      <c r="B25" s="430">
        <f>SUM(B26)</f>
        <v>8</v>
      </c>
    </row>
    <row r="26" ht="30" customHeight="1" spans="1:2">
      <c r="A26" s="431" t="s">
        <v>1204</v>
      </c>
      <c r="B26" s="432">
        <v>8</v>
      </c>
    </row>
    <row r="27" ht="30" customHeight="1" spans="1:2">
      <c r="A27" s="429" t="s">
        <v>1205</v>
      </c>
      <c r="B27" s="430">
        <f>SUM(B28:B30)</f>
        <v>14472</v>
      </c>
    </row>
    <row r="28" ht="30" customHeight="1" spans="1:2">
      <c r="A28" s="431" t="s">
        <v>1206</v>
      </c>
      <c r="B28" s="432">
        <v>7203</v>
      </c>
    </row>
    <row r="29" ht="30" customHeight="1" spans="1:2">
      <c r="A29" s="431" t="s">
        <v>1207</v>
      </c>
      <c r="B29" s="432">
        <v>15</v>
      </c>
    </row>
    <row r="30" ht="30" customHeight="1" spans="1:2">
      <c r="A30" s="431" t="s">
        <v>1208</v>
      </c>
      <c r="B30" s="432">
        <v>7254</v>
      </c>
    </row>
    <row r="31" ht="30" customHeight="1" spans="1:2">
      <c r="A31" s="433" t="s">
        <v>1209</v>
      </c>
      <c r="B31" s="430">
        <f>SUM(B27,B25,B22,B20,B9,B4)</f>
        <v>146656</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XER43"/>
  <sheetViews>
    <sheetView showGridLines="0" showZeros="0" view="pageBreakPreview" zoomScaleNormal="100" workbookViewId="0">
      <selection activeCell="D3" sqref="D3"/>
    </sheetView>
  </sheetViews>
  <sheetFormatPr defaultColWidth="9" defaultRowHeight="13.5"/>
  <cols>
    <col min="1" max="1" width="69.6333333333333" style="194" customWidth="1"/>
    <col min="2" max="2" width="45.6333333333333" customWidth="1"/>
    <col min="3" max="4" width="16.6333333333333" hidden="1" customWidth="1"/>
    <col min="5" max="5" width="9" hidden="1" customWidth="1"/>
  </cols>
  <sheetData>
    <row r="1" s="278" customFormat="1" ht="45" customHeight="1" spans="1:4">
      <c r="A1" s="413" t="s">
        <v>1210</v>
      </c>
      <c r="B1" s="413"/>
      <c r="C1" s="413"/>
      <c r="D1" s="413"/>
    </row>
    <row r="2" ht="20.1" customHeight="1" spans="1:4">
      <c r="A2" s="281"/>
      <c r="B2" s="404" t="s">
        <v>2</v>
      </c>
      <c r="C2" s="414"/>
      <c r="D2" s="414" t="s">
        <v>2</v>
      </c>
    </row>
    <row r="3" ht="45" customHeight="1" spans="1:5">
      <c r="A3" s="189" t="s">
        <v>1211</v>
      </c>
      <c r="B3" s="415" t="s">
        <v>6</v>
      </c>
      <c r="C3" s="416" t="s">
        <v>1212</v>
      </c>
      <c r="D3" s="415" t="s">
        <v>1213</v>
      </c>
      <c r="E3" s="417" t="s">
        <v>8</v>
      </c>
    </row>
    <row r="4" ht="36" customHeight="1" spans="1:5">
      <c r="A4" s="418" t="s">
        <v>1214</v>
      </c>
      <c r="B4" s="221"/>
      <c r="C4" s="419">
        <f>SUM(C5:C5)</f>
        <v>0</v>
      </c>
      <c r="D4" s="420">
        <f>SUM(D5:D5)</f>
        <v>0</v>
      </c>
      <c r="E4" s="289" t="str">
        <f>IF(A4&lt;&gt;"",IF(SUM(B4:D4)&lt;&gt;0,"是","否"),"是")</f>
        <v>否</v>
      </c>
    </row>
    <row r="5" ht="36" customHeight="1" spans="1:5">
      <c r="A5" s="421" t="s">
        <v>1215</v>
      </c>
      <c r="B5" s="232"/>
      <c r="C5" s="422"/>
      <c r="D5" s="423"/>
      <c r="E5" s="289" t="str">
        <f>IF(A5&lt;&gt;"",IF(SUM(B5:D5)&lt;&gt;0,"是","否"),"是")</f>
        <v>否</v>
      </c>
    </row>
    <row r="6" ht="36" customHeight="1" spans="1:5">
      <c r="A6" s="418" t="s">
        <v>1216</v>
      </c>
      <c r="B6" s="232"/>
      <c r="C6" s="422">
        <v>64164</v>
      </c>
      <c r="D6" s="423"/>
      <c r="E6" s="289" t="str">
        <f>IF(A6&lt;&gt;"",IF(SUM(B6:D6)&lt;&gt;0,"是","否"),"是")</f>
        <v>是</v>
      </c>
    </row>
    <row r="7" ht="36" customHeight="1" spans="1:5">
      <c r="A7" s="421" t="s">
        <v>1215</v>
      </c>
      <c r="B7" s="221"/>
      <c r="C7" s="422"/>
      <c r="D7" s="423"/>
      <c r="E7" s="289"/>
    </row>
    <row r="8" ht="36" customHeight="1" spans="1:5">
      <c r="A8" s="418" t="s">
        <v>1217</v>
      </c>
      <c r="B8" s="232"/>
      <c r="C8" s="422">
        <v>2293</v>
      </c>
      <c r="D8" s="423"/>
      <c r="E8" s="289" t="str">
        <f>IF(A8&lt;&gt;"",IF(SUM(B8:D8)&lt;&gt;0,"是","否"),"是")</f>
        <v>是</v>
      </c>
    </row>
    <row r="9" ht="36" customHeight="1" spans="1:5">
      <c r="A9" s="421" t="s">
        <v>1215</v>
      </c>
      <c r="B9" s="232"/>
      <c r="C9" s="422"/>
      <c r="D9" s="423"/>
      <c r="E9" s="289"/>
    </row>
    <row r="10" ht="36" customHeight="1" spans="1:5">
      <c r="A10" s="418" t="s">
        <v>1218</v>
      </c>
      <c r="B10" s="232"/>
      <c r="C10" s="422">
        <v>9600</v>
      </c>
      <c r="D10" s="423"/>
      <c r="E10" s="289" t="str">
        <f>IF(A10&lt;&gt;"",IF(SUM(B10:D10)&lt;&gt;0,"是","否"),"是")</f>
        <v>是</v>
      </c>
    </row>
    <row r="11" ht="36" customHeight="1" spans="1:5">
      <c r="A11" s="421" t="s">
        <v>1215</v>
      </c>
      <c r="B11" s="232"/>
      <c r="C11" s="422"/>
      <c r="D11" s="423"/>
      <c r="E11" s="289"/>
    </row>
    <row r="12" ht="36" customHeight="1" spans="1:5">
      <c r="A12" s="418" t="s">
        <v>1219</v>
      </c>
      <c r="B12" s="232"/>
      <c r="C12" s="422">
        <v>280</v>
      </c>
      <c r="D12" s="423"/>
      <c r="E12" s="289" t="str">
        <f>IF(A12&lt;&gt;"",IF(SUM(B12:D12)&lt;&gt;0,"是","否"),"是")</f>
        <v>是</v>
      </c>
    </row>
    <row r="13" ht="36" customHeight="1" spans="1:5">
      <c r="A13" s="421" t="s">
        <v>1215</v>
      </c>
      <c r="B13" s="232"/>
      <c r="C13" s="422"/>
      <c r="D13" s="423"/>
      <c r="E13" s="289"/>
    </row>
    <row r="14" ht="36" customHeight="1" spans="1:5">
      <c r="A14" s="418" t="s">
        <v>1220</v>
      </c>
      <c r="B14" s="232"/>
      <c r="C14" s="422">
        <v>83870</v>
      </c>
      <c r="D14" s="423"/>
      <c r="E14" s="289" t="str">
        <f>IF(A14&lt;&gt;"",IF(SUM(B14:D14)&lt;&gt;0,"是","否"),"是")</f>
        <v>是</v>
      </c>
    </row>
    <row r="15" ht="36" customHeight="1" spans="1:5">
      <c r="A15" s="421" t="s">
        <v>1215</v>
      </c>
      <c r="B15" s="232"/>
      <c r="C15" s="422"/>
      <c r="D15" s="423"/>
      <c r="E15" s="289"/>
    </row>
    <row r="16" ht="36" customHeight="1" spans="1:5">
      <c r="A16" s="418" t="s">
        <v>1221</v>
      </c>
      <c r="B16" s="232"/>
      <c r="C16" s="422">
        <v>413</v>
      </c>
      <c r="D16" s="423"/>
      <c r="E16" s="289" t="str">
        <f>IF(A16&lt;&gt;"",IF(SUM(B16:D16)&lt;&gt;0,"是","否"),"是")</f>
        <v>是</v>
      </c>
    </row>
    <row r="17" ht="36" customHeight="1" spans="1:5">
      <c r="A17" s="421" t="s">
        <v>1215</v>
      </c>
      <c r="B17" s="232"/>
      <c r="C17" s="422"/>
      <c r="D17" s="423"/>
      <c r="E17" s="289"/>
    </row>
    <row r="18" ht="36" customHeight="1" spans="1:5">
      <c r="A18" s="418" t="s">
        <v>1222</v>
      </c>
      <c r="B18" s="232"/>
      <c r="C18" s="422">
        <v>60</v>
      </c>
      <c r="D18" s="423"/>
      <c r="E18" s="289" t="str">
        <f>IF(A18&lt;&gt;"",IF(SUM(B18:D18)&lt;&gt;0,"是","否"),"是")</f>
        <v>是</v>
      </c>
    </row>
    <row r="19" ht="36" customHeight="1" spans="1:5">
      <c r="A19" s="421" t="s">
        <v>1215</v>
      </c>
      <c r="B19" s="232"/>
      <c r="C19" s="422"/>
      <c r="D19" s="423"/>
      <c r="E19" s="289"/>
    </row>
    <row r="20" ht="36" customHeight="1" spans="1:5">
      <c r="A20" s="418" t="s">
        <v>1223</v>
      </c>
      <c r="B20" s="232"/>
      <c r="C20" s="422">
        <v>4418</v>
      </c>
      <c r="D20" s="423"/>
      <c r="E20" s="289" t="str">
        <f>IF(A20&lt;&gt;"",IF(SUM(B20:D20)&lt;&gt;0,"是","否"),"是")</f>
        <v>是</v>
      </c>
    </row>
    <row r="21" ht="36" customHeight="1" spans="1:5">
      <c r="A21" s="421" t="s">
        <v>1215</v>
      </c>
      <c r="B21" s="232"/>
      <c r="C21" s="419"/>
      <c r="D21" s="420"/>
      <c r="E21" s="289"/>
    </row>
    <row r="22" ht="36" customHeight="1" spans="1:5">
      <c r="A22" s="418" t="s">
        <v>1224</v>
      </c>
      <c r="B22" s="232"/>
      <c r="C22" s="422"/>
      <c r="D22" s="423"/>
      <c r="E22" s="289" t="str">
        <f>IF(A22&lt;&gt;"",IF(SUM(B22:D22)&lt;&gt;0,"是","否"),"是")</f>
        <v>否</v>
      </c>
    </row>
    <row r="23" ht="36" customHeight="1" spans="1:5">
      <c r="A23" s="421" t="s">
        <v>1215</v>
      </c>
      <c r="B23" s="232"/>
      <c r="C23" s="422"/>
      <c r="D23" s="423"/>
      <c r="E23" s="289"/>
    </row>
    <row r="24" ht="36" customHeight="1" spans="1:5">
      <c r="A24" s="418" t="s">
        <v>1225</v>
      </c>
      <c r="B24" s="232"/>
      <c r="C24" s="422"/>
      <c r="D24" s="423"/>
      <c r="E24" s="289" t="str">
        <f>IF(A24&lt;&gt;"",IF(SUM(B24:D24)&lt;&gt;0,"是","否"),"是")</f>
        <v>否</v>
      </c>
    </row>
    <row r="25" ht="36" customHeight="1" spans="1:5">
      <c r="A25" s="421" t="s">
        <v>1215</v>
      </c>
      <c r="B25" s="232"/>
      <c r="C25" s="422"/>
      <c r="D25" s="423"/>
      <c r="E25" s="289"/>
    </row>
    <row r="26" ht="36" customHeight="1" spans="1:5">
      <c r="A26" s="418" t="s">
        <v>1226</v>
      </c>
      <c r="B26" s="232"/>
      <c r="C26" s="422"/>
      <c r="D26" s="423">
        <v>5000</v>
      </c>
      <c r="E26" s="289" t="str">
        <f>IF(A26&lt;&gt;"",IF(SUM(B26:D26)&lt;&gt;0,"是","否"),"是")</f>
        <v>是</v>
      </c>
    </row>
    <row r="27" ht="36" customHeight="1" spans="1:5">
      <c r="A27" s="421" t="s">
        <v>1215</v>
      </c>
      <c r="B27" s="232"/>
      <c r="C27" s="422"/>
      <c r="D27" s="423"/>
      <c r="E27" s="289"/>
    </row>
    <row r="28" ht="36" customHeight="1" spans="1:5">
      <c r="A28" s="418" t="s">
        <v>1227</v>
      </c>
      <c r="B28" s="232"/>
      <c r="C28" s="422">
        <v>3800</v>
      </c>
      <c r="D28" s="423"/>
      <c r="E28" s="289" t="str">
        <f>IF(A28&lt;&gt;"",IF(SUM(B28:D28)&lt;&gt;0,"是","否"),"是")</f>
        <v>是</v>
      </c>
    </row>
    <row r="29" ht="36" customHeight="1" spans="1:5">
      <c r="A29" s="421" t="s">
        <v>1215</v>
      </c>
      <c r="B29" s="232"/>
      <c r="C29" s="422"/>
      <c r="D29" s="423"/>
      <c r="E29" s="289"/>
    </row>
    <row r="30" ht="36" customHeight="1" spans="1:5">
      <c r="A30" s="418" t="s">
        <v>1228</v>
      </c>
      <c r="B30" s="232"/>
      <c r="C30" s="422">
        <v>1257</v>
      </c>
      <c r="D30" s="423"/>
      <c r="E30" s="289" t="str">
        <f>IF(A30&lt;&gt;"",IF(SUM(B30:D30)&lt;&gt;0,"是","否"),"是")</f>
        <v>是</v>
      </c>
    </row>
    <row r="31" ht="36" customHeight="1" spans="1:5">
      <c r="A31" s="421" t="s">
        <v>1215</v>
      </c>
      <c r="B31" s="232"/>
      <c r="C31" s="422"/>
      <c r="D31" s="423"/>
      <c r="E31" s="289"/>
    </row>
    <row r="32" ht="36" customHeight="1" spans="1:5">
      <c r="A32" s="418" t="s">
        <v>1229</v>
      </c>
      <c r="B32" s="232"/>
      <c r="C32" s="422">
        <v>2163</v>
      </c>
      <c r="D32" s="423"/>
      <c r="E32" s="289" t="str">
        <f>IF(A32&lt;&gt;"",IF(SUM(B32:D32)&lt;&gt;0,"是","否"),"是")</f>
        <v>是</v>
      </c>
    </row>
    <row r="33" ht="36" customHeight="1" spans="1:5">
      <c r="A33" s="421" t="s">
        <v>1215</v>
      </c>
      <c r="B33" s="232"/>
      <c r="C33" s="422"/>
      <c r="D33" s="423"/>
      <c r="E33" s="289"/>
    </row>
    <row r="34" ht="36" customHeight="1" spans="1:5">
      <c r="A34" s="418" t="s">
        <v>1230</v>
      </c>
      <c r="B34" s="232"/>
      <c r="E34" s="289" t="str">
        <f>IF(A34&lt;&gt;"",IF(SUM(B34:D34)&lt;&gt;0,"是","否"),"是")</f>
        <v>否</v>
      </c>
    </row>
    <row r="35" ht="36" customHeight="1" spans="1:5">
      <c r="A35" s="421" t="s">
        <v>1215</v>
      </c>
      <c r="B35" s="232"/>
      <c r="E35" s="289"/>
    </row>
    <row r="36" ht="36" customHeight="1" spans="1:5">
      <c r="A36" s="418" t="s">
        <v>1231</v>
      </c>
      <c r="B36" s="232"/>
      <c r="E36" s="289" t="str">
        <f>IF(A36&lt;&gt;"",IF(SUM(B36:D36)&lt;&gt;0,"是","否"),"是")</f>
        <v>否</v>
      </c>
    </row>
    <row r="37" ht="36" customHeight="1" spans="1:5">
      <c r="A37" s="421" t="s">
        <v>1215</v>
      </c>
      <c r="B37" s="232"/>
      <c r="E37" s="289"/>
    </row>
    <row r="38" ht="36" customHeight="1" spans="1:5">
      <c r="A38" s="418" t="s">
        <v>1232</v>
      </c>
      <c r="B38" s="232"/>
      <c r="E38" s="289" t="str">
        <f>IF(A38&lt;&gt;"",IF(SUM(B38:D38)&lt;&gt;0,"是","否"),"是")</f>
        <v>否</v>
      </c>
    </row>
    <row r="39" ht="36" customHeight="1" spans="1:5">
      <c r="A39" s="421" t="s">
        <v>1215</v>
      </c>
      <c r="B39" s="232"/>
      <c r="E39" s="289"/>
    </row>
    <row r="40" ht="36" customHeight="1" spans="1:5">
      <c r="A40" s="418" t="s">
        <v>1233</v>
      </c>
      <c r="B40" s="232"/>
      <c r="E40" s="289" t="str">
        <f>IF(A40&lt;&gt;"",IF(SUM(B40:D40)&lt;&gt;0,"是","否"),"是")</f>
        <v>否</v>
      </c>
    </row>
    <row r="41" ht="36" customHeight="1" spans="1:5">
      <c r="A41" s="421" t="s">
        <v>1215</v>
      </c>
      <c r="B41" s="232"/>
      <c r="E41" s="289"/>
    </row>
    <row r="42" ht="36" customHeight="1" spans="1:5">
      <c r="A42" s="424" t="s">
        <v>1234</v>
      </c>
      <c r="B42" s="232"/>
      <c r="E42" s="289" t="str">
        <f>IF(A42&lt;&gt;"",IF(SUM(B42:D42)&lt;&gt;0,"是","否"),"是")</f>
        <v>否</v>
      </c>
    </row>
    <row r="43" s="412" customFormat="1" ht="43" customHeight="1" spans="1:16372">
      <c r="A43" s="192" t="s">
        <v>1235</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c r="IV43" s="192"/>
      <c r="IW43" s="192"/>
      <c r="IX43" s="192"/>
      <c r="IY43" s="192"/>
      <c r="IZ43" s="192"/>
      <c r="JA43" s="192"/>
      <c r="JB43" s="192"/>
      <c r="JC43" s="192"/>
      <c r="JD43" s="192"/>
      <c r="JE43" s="192"/>
      <c r="JF43" s="192"/>
      <c r="JG43" s="192"/>
      <c r="JH43" s="192"/>
      <c r="JI43" s="192"/>
      <c r="JJ43" s="192"/>
      <c r="JK43" s="192"/>
      <c r="JL43" s="192"/>
      <c r="JM43" s="192"/>
      <c r="JN43" s="192"/>
      <c r="JO43" s="192"/>
      <c r="JP43" s="192"/>
      <c r="JQ43" s="192"/>
      <c r="JR43" s="192"/>
      <c r="JS43" s="192"/>
      <c r="JT43" s="192"/>
      <c r="JU43" s="192"/>
      <c r="JV43" s="192"/>
      <c r="JW43" s="192"/>
      <c r="JX43" s="192"/>
      <c r="JY43" s="192"/>
      <c r="JZ43" s="192"/>
      <c r="KA43" s="192"/>
      <c r="KB43" s="192"/>
      <c r="KC43" s="192"/>
      <c r="KD43" s="192"/>
      <c r="KE43" s="192"/>
      <c r="KF43" s="192"/>
      <c r="KG43" s="192"/>
      <c r="KH43" s="192"/>
      <c r="KI43" s="192"/>
      <c r="KJ43" s="192"/>
      <c r="KK43" s="192"/>
      <c r="KL43" s="192"/>
      <c r="KM43" s="192"/>
      <c r="KN43" s="192"/>
      <c r="KO43" s="192"/>
      <c r="KP43" s="192"/>
      <c r="KQ43" s="192"/>
      <c r="KR43" s="192"/>
      <c r="KS43" s="192"/>
      <c r="KT43" s="192"/>
      <c r="KU43" s="192"/>
      <c r="KV43" s="192"/>
      <c r="KW43" s="192"/>
      <c r="KX43" s="192"/>
      <c r="KY43" s="192"/>
      <c r="KZ43" s="192"/>
      <c r="LA43" s="192"/>
      <c r="LB43" s="192"/>
      <c r="LC43" s="192"/>
      <c r="LD43" s="192"/>
      <c r="LE43" s="192"/>
      <c r="LF43" s="192"/>
      <c r="LG43" s="192"/>
      <c r="LH43" s="192"/>
      <c r="LI43" s="192"/>
      <c r="LJ43" s="192"/>
      <c r="LK43" s="192"/>
      <c r="LL43" s="192"/>
      <c r="LM43" s="192"/>
      <c r="LN43" s="192"/>
      <c r="LO43" s="192"/>
      <c r="LP43" s="192"/>
      <c r="LQ43" s="192"/>
      <c r="LR43" s="192"/>
      <c r="LS43" s="192"/>
      <c r="LT43" s="192"/>
      <c r="LU43" s="192"/>
      <c r="LV43" s="192"/>
      <c r="LW43" s="192"/>
      <c r="LX43" s="192"/>
      <c r="LY43" s="192"/>
      <c r="LZ43" s="192"/>
      <c r="MA43" s="192"/>
      <c r="MB43" s="192"/>
      <c r="MC43" s="192"/>
      <c r="MD43" s="192"/>
      <c r="ME43" s="192"/>
      <c r="MF43" s="192"/>
      <c r="MG43" s="192"/>
      <c r="MH43" s="192"/>
      <c r="MI43" s="192"/>
      <c r="MJ43" s="192"/>
      <c r="MK43" s="192"/>
      <c r="ML43" s="192"/>
      <c r="MM43" s="192"/>
      <c r="MN43" s="192"/>
      <c r="MO43" s="192"/>
      <c r="MP43" s="192"/>
      <c r="MQ43" s="192"/>
      <c r="MR43" s="192"/>
      <c r="MS43" s="192"/>
      <c r="MT43" s="192"/>
      <c r="MU43" s="192"/>
      <c r="MV43" s="192"/>
      <c r="MW43" s="192"/>
      <c r="MX43" s="192"/>
      <c r="MY43" s="192"/>
      <c r="MZ43" s="192"/>
      <c r="NA43" s="192"/>
      <c r="NB43" s="192"/>
      <c r="NC43" s="192"/>
      <c r="ND43" s="192"/>
      <c r="NE43" s="192"/>
      <c r="NF43" s="192"/>
      <c r="NG43" s="192"/>
      <c r="NH43" s="192"/>
      <c r="NI43" s="192"/>
      <c r="NJ43" s="192"/>
      <c r="NK43" s="192"/>
      <c r="NL43" s="192"/>
      <c r="NM43" s="192"/>
      <c r="NN43" s="192"/>
      <c r="NO43" s="192"/>
      <c r="NP43" s="192"/>
      <c r="NQ43" s="192"/>
      <c r="NR43" s="192"/>
      <c r="NS43" s="192"/>
      <c r="NT43" s="192"/>
      <c r="NU43" s="192"/>
      <c r="NV43" s="192"/>
      <c r="NW43" s="192"/>
      <c r="NX43" s="192"/>
      <c r="NY43" s="192"/>
      <c r="NZ43" s="192"/>
      <c r="OA43" s="192"/>
      <c r="OB43" s="192"/>
      <c r="OC43" s="192"/>
      <c r="OD43" s="192"/>
      <c r="OE43" s="192"/>
      <c r="OF43" s="192"/>
      <c r="OG43" s="192"/>
      <c r="OH43" s="192"/>
      <c r="OI43" s="192"/>
      <c r="OJ43" s="192"/>
      <c r="OK43" s="192"/>
      <c r="OL43" s="192"/>
      <c r="OM43" s="192"/>
      <c r="ON43" s="192"/>
      <c r="OO43" s="192"/>
      <c r="OP43" s="192"/>
      <c r="OQ43" s="192"/>
      <c r="OR43" s="192"/>
      <c r="OS43" s="192"/>
      <c r="OT43" s="192"/>
      <c r="OU43" s="192"/>
      <c r="OV43" s="192"/>
      <c r="OW43" s="192"/>
      <c r="OX43" s="192"/>
      <c r="OY43" s="192"/>
      <c r="OZ43" s="192"/>
      <c r="PA43" s="192"/>
      <c r="PB43" s="192"/>
      <c r="PC43" s="192"/>
      <c r="PD43" s="192"/>
      <c r="PE43" s="192"/>
      <c r="PF43" s="192"/>
      <c r="PG43" s="192"/>
      <c r="PH43" s="192"/>
      <c r="PI43" s="192"/>
      <c r="PJ43" s="192"/>
      <c r="PK43" s="192"/>
      <c r="PL43" s="192"/>
      <c r="PM43" s="192"/>
      <c r="PN43" s="192"/>
      <c r="PO43" s="192"/>
      <c r="PP43" s="192"/>
      <c r="PQ43" s="192"/>
      <c r="PR43" s="192"/>
      <c r="PS43" s="192"/>
      <c r="PT43" s="192"/>
      <c r="PU43" s="192"/>
      <c r="PV43" s="192"/>
      <c r="PW43" s="192"/>
      <c r="PX43" s="192"/>
      <c r="PY43" s="192"/>
      <c r="PZ43" s="192"/>
      <c r="QA43" s="192"/>
      <c r="QB43" s="192"/>
      <c r="QC43" s="192"/>
      <c r="QD43" s="192"/>
      <c r="QE43" s="192"/>
      <c r="QF43" s="192"/>
      <c r="QG43" s="192"/>
      <c r="QH43" s="192"/>
      <c r="QI43" s="192"/>
      <c r="QJ43" s="192"/>
      <c r="QK43" s="192"/>
      <c r="QL43" s="192"/>
      <c r="QM43" s="192"/>
      <c r="QN43" s="192"/>
      <c r="QO43" s="192"/>
      <c r="QP43" s="192"/>
      <c r="QQ43" s="192"/>
      <c r="QR43" s="192"/>
      <c r="QS43" s="192"/>
      <c r="QT43" s="192"/>
      <c r="QU43" s="192"/>
      <c r="QV43" s="192"/>
      <c r="QW43" s="192"/>
      <c r="QX43" s="192"/>
      <c r="QY43" s="192"/>
      <c r="QZ43" s="192"/>
      <c r="RA43" s="192"/>
      <c r="RB43" s="192"/>
      <c r="RC43" s="192"/>
      <c r="RD43" s="192"/>
      <c r="RE43" s="192"/>
      <c r="RF43" s="192"/>
      <c r="RG43" s="192"/>
      <c r="RH43" s="192"/>
      <c r="RI43" s="192"/>
      <c r="RJ43" s="192"/>
      <c r="RK43" s="192"/>
      <c r="RL43" s="192"/>
      <c r="RM43" s="192"/>
      <c r="RN43" s="192"/>
      <c r="RO43" s="192"/>
      <c r="RP43" s="192"/>
      <c r="RQ43" s="192"/>
      <c r="RR43" s="192"/>
      <c r="RS43" s="192"/>
      <c r="RT43" s="192"/>
      <c r="RU43" s="192"/>
      <c r="RV43" s="192"/>
      <c r="RW43" s="192"/>
      <c r="RX43" s="192"/>
      <c r="RY43" s="192"/>
      <c r="RZ43" s="192"/>
      <c r="SA43" s="192"/>
      <c r="SB43" s="192"/>
      <c r="SC43" s="192"/>
      <c r="SD43" s="192"/>
      <c r="SE43" s="192"/>
      <c r="SF43" s="192"/>
      <c r="SG43" s="192"/>
      <c r="SH43" s="192"/>
      <c r="SI43" s="192"/>
      <c r="SJ43" s="192"/>
      <c r="SK43" s="192"/>
      <c r="SL43" s="192"/>
      <c r="SM43" s="192"/>
      <c r="SN43" s="192"/>
      <c r="SO43" s="192"/>
      <c r="SP43" s="192"/>
      <c r="SQ43" s="192"/>
      <c r="SR43" s="192"/>
      <c r="SS43" s="192"/>
      <c r="ST43" s="192"/>
      <c r="SU43" s="192"/>
      <c r="SV43" s="192"/>
      <c r="SW43" s="192"/>
      <c r="SX43" s="192"/>
      <c r="SY43" s="192"/>
      <c r="SZ43" s="192"/>
      <c r="TA43" s="192"/>
      <c r="TB43" s="192"/>
      <c r="TC43" s="192"/>
      <c r="TD43" s="192"/>
      <c r="TE43" s="192"/>
      <c r="TF43" s="192"/>
      <c r="TG43" s="192"/>
      <c r="TH43" s="192"/>
      <c r="TI43" s="192"/>
      <c r="TJ43" s="192"/>
      <c r="TK43" s="192"/>
      <c r="TL43" s="192"/>
      <c r="TM43" s="192"/>
      <c r="TN43" s="192"/>
      <c r="TO43" s="192"/>
      <c r="TP43" s="192"/>
      <c r="TQ43" s="192"/>
      <c r="TR43" s="192"/>
      <c r="TS43" s="192"/>
      <c r="TT43" s="192"/>
      <c r="TU43" s="192"/>
      <c r="TV43" s="192"/>
      <c r="TW43" s="192"/>
      <c r="TX43" s="192"/>
      <c r="TY43" s="192"/>
      <c r="TZ43" s="192"/>
      <c r="UA43" s="192"/>
      <c r="UB43" s="192"/>
      <c r="UC43" s="192"/>
      <c r="UD43" s="192"/>
      <c r="UE43" s="192"/>
      <c r="UF43" s="192"/>
      <c r="UG43" s="192"/>
      <c r="UH43" s="192"/>
      <c r="UI43" s="192"/>
      <c r="UJ43" s="192"/>
      <c r="UK43" s="192"/>
      <c r="UL43" s="192"/>
      <c r="UM43" s="192"/>
      <c r="UN43" s="192"/>
      <c r="UO43" s="192"/>
      <c r="UP43" s="192"/>
      <c r="UQ43" s="192"/>
      <c r="UR43" s="192"/>
      <c r="US43" s="192"/>
      <c r="UT43" s="192"/>
      <c r="UU43" s="192"/>
      <c r="UV43" s="192"/>
      <c r="UW43" s="192"/>
      <c r="UX43" s="192"/>
      <c r="UY43" s="192"/>
      <c r="UZ43" s="192"/>
      <c r="VA43" s="192"/>
      <c r="VB43" s="192"/>
      <c r="VC43" s="192"/>
      <c r="VD43" s="192"/>
      <c r="VE43" s="192"/>
      <c r="VF43" s="192"/>
      <c r="VG43" s="192"/>
      <c r="VH43" s="192"/>
      <c r="VI43" s="192"/>
      <c r="VJ43" s="192"/>
      <c r="VK43" s="192"/>
      <c r="VL43" s="192"/>
      <c r="VM43" s="192"/>
      <c r="VN43" s="192"/>
      <c r="VO43" s="192"/>
      <c r="VP43" s="192"/>
      <c r="VQ43" s="192"/>
      <c r="VR43" s="192"/>
      <c r="VS43" s="192"/>
      <c r="VT43" s="192"/>
      <c r="VU43" s="192"/>
      <c r="VV43" s="192"/>
      <c r="VW43" s="192"/>
      <c r="VX43" s="192"/>
      <c r="VY43" s="192"/>
      <c r="VZ43" s="192"/>
      <c r="WA43" s="192"/>
      <c r="WB43" s="192"/>
      <c r="WC43" s="192"/>
      <c r="WD43" s="192"/>
      <c r="WE43" s="192"/>
      <c r="WF43" s="192"/>
      <c r="WG43" s="192"/>
      <c r="WH43" s="192"/>
      <c r="WI43" s="192"/>
      <c r="WJ43" s="192"/>
      <c r="WK43" s="192"/>
      <c r="WL43" s="192"/>
      <c r="WM43" s="192"/>
      <c r="WN43" s="192"/>
      <c r="WO43" s="192"/>
      <c r="WP43" s="192"/>
      <c r="WQ43" s="192"/>
      <c r="WR43" s="192"/>
      <c r="WS43" s="192"/>
      <c r="WT43" s="192"/>
      <c r="WU43" s="192"/>
      <c r="WV43" s="192"/>
      <c r="WW43" s="192"/>
      <c r="WX43" s="192"/>
      <c r="WY43" s="192"/>
      <c r="WZ43" s="192"/>
      <c r="XA43" s="192"/>
      <c r="XB43" s="192"/>
      <c r="XC43" s="192"/>
      <c r="XD43" s="192"/>
      <c r="XE43" s="192"/>
      <c r="XF43" s="192"/>
      <c r="XG43" s="192"/>
      <c r="XH43" s="192"/>
      <c r="XI43" s="192"/>
      <c r="XJ43" s="192"/>
      <c r="XK43" s="192"/>
      <c r="XL43" s="192"/>
      <c r="XM43" s="192"/>
      <c r="XN43" s="192"/>
      <c r="XO43" s="192"/>
      <c r="XP43" s="192"/>
      <c r="XQ43" s="192"/>
      <c r="XR43" s="192"/>
      <c r="XS43" s="192"/>
      <c r="XT43" s="192"/>
      <c r="XU43" s="192"/>
      <c r="XV43" s="192"/>
      <c r="XW43" s="192"/>
      <c r="XX43" s="192"/>
      <c r="XY43" s="192"/>
      <c r="XZ43" s="192"/>
      <c r="YA43" s="192"/>
      <c r="YB43" s="192"/>
      <c r="YC43" s="192"/>
      <c r="YD43" s="192"/>
      <c r="YE43" s="192"/>
      <c r="YF43" s="192"/>
      <c r="YG43" s="192"/>
      <c r="YH43" s="192"/>
      <c r="YI43" s="192"/>
      <c r="YJ43" s="192"/>
      <c r="YK43" s="192"/>
      <c r="YL43" s="192"/>
      <c r="YM43" s="192"/>
      <c r="YN43" s="192"/>
      <c r="YO43" s="192"/>
      <c r="YP43" s="192"/>
      <c r="YQ43" s="192"/>
      <c r="YR43" s="192"/>
      <c r="YS43" s="192"/>
      <c r="YT43" s="192"/>
      <c r="YU43" s="192"/>
      <c r="YV43" s="192"/>
      <c r="YW43" s="192"/>
      <c r="YX43" s="192"/>
      <c r="YY43" s="192"/>
      <c r="YZ43" s="192"/>
      <c r="ZA43" s="192"/>
      <c r="ZB43" s="192"/>
      <c r="ZC43" s="192"/>
      <c r="ZD43" s="192"/>
      <c r="ZE43" s="192"/>
      <c r="ZF43" s="192"/>
      <c r="ZG43" s="192"/>
      <c r="ZH43" s="192"/>
      <c r="ZI43" s="192"/>
      <c r="ZJ43" s="192"/>
      <c r="ZK43" s="192"/>
      <c r="ZL43" s="192"/>
      <c r="ZM43" s="192"/>
      <c r="ZN43" s="192"/>
      <c r="ZO43" s="192"/>
      <c r="ZP43" s="192"/>
      <c r="ZQ43" s="192"/>
      <c r="ZR43" s="192"/>
      <c r="ZS43" s="192"/>
      <c r="ZT43" s="192"/>
      <c r="ZU43" s="192"/>
      <c r="ZV43" s="192"/>
      <c r="ZW43" s="192"/>
      <c r="ZX43" s="192"/>
      <c r="ZY43" s="192"/>
      <c r="ZZ43" s="192"/>
      <c r="AAA43" s="192"/>
      <c r="AAB43" s="192"/>
      <c r="AAC43" s="192"/>
      <c r="AAD43" s="192"/>
      <c r="AAE43" s="192"/>
      <c r="AAF43" s="192"/>
      <c r="AAG43" s="192"/>
      <c r="AAH43" s="192"/>
      <c r="AAI43" s="192"/>
      <c r="AAJ43" s="192"/>
      <c r="AAK43" s="192"/>
      <c r="AAL43" s="192"/>
      <c r="AAM43" s="192"/>
      <c r="AAN43" s="192"/>
      <c r="AAO43" s="192"/>
      <c r="AAP43" s="192"/>
      <c r="AAQ43" s="192"/>
      <c r="AAR43" s="192"/>
      <c r="AAS43" s="192"/>
      <c r="AAT43" s="192"/>
      <c r="AAU43" s="192"/>
      <c r="AAV43" s="192"/>
      <c r="AAW43" s="192"/>
      <c r="AAX43" s="192"/>
      <c r="AAY43" s="192"/>
      <c r="AAZ43" s="192"/>
      <c r="ABA43" s="192"/>
      <c r="ABB43" s="192"/>
      <c r="ABC43" s="192"/>
      <c r="ABD43" s="192"/>
      <c r="ABE43" s="192"/>
      <c r="ABF43" s="192"/>
      <c r="ABG43" s="192"/>
      <c r="ABH43" s="192"/>
      <c r="ABI43" s="192"/>
      <c r="ABJ43" s="192"/>
      <c r="ABK43" s="192"/>
      <c r="ABL43" s="192"/>
      <c r="ABM43" s="192"/>
      <c r="ABN43" s="192"/>
      <c r="ABO43" s="192"/>
      <c r="ABP43" s="192"/>
      <c r="ABQ43" s="192"/>
      <c r="ABR43" s="192"/>
      <c r="ABS43" s="192"/>
      <c r="ABT43" s="192"/>
      <c r="ABU43" s="192"/>
      <c r="ABV43" s="192"/>
      <c r="ABW43" s="192"/>
      <c r="ABX43" s="192"/>
      <c r="ABY43" s="192"/>
      <c r="ABZ43" s="192"/>
      <c r="ACA43" s="192"/>
      <c r="ACB43" s="192"/>
      <c r="ACC43" s="192"/>
      <c r="ACD43" s="192"/>
      <c r="ACE43" s="192"/>
      <c r="ACF43" s="192"/>
      <c r="ACG43" s="192"/>
      <c r="ACH43" s="192"/>
      <c r="ACI43" s="192"/>
      <c r="ACJ43" s="192"/>
      <c r="ACK43" s="192"/>
      <c r="ACL43" s="192"/>
      <c r="ACM43" s="192"/>
      <c r="ACN43" s="192"/>
      <c r="ACO43" s="192"/>
      <c r="ACP43" s="192"/>
      <c r="ACQ43" s="192"/>
      <c r="ACR43" s="192"/>
      <c r="ACS43" s="192"/>
      <c r="ACT43" s="192"/>
      <c r="ACU43" s="192"/>
      <c r="ACV43" s="192"/>
      <c r="ACW43" s="192"/>
      <c r="ACX43" s="192"/>
      <c r="ACY43" s="192"/>
      <c r="ACZ43" s="192"/>
      <c r="ADA43" s="192"/>
      <c r="ADB43" s="192"/>
      <c r="ADC43" s="192"/>
      <c r="ADD43" s="192"/>
      <c r="ADE43" s="192"/>
      <c r="ADF43" s="192"/>
      <c r="ADG43" s="192"/>
      <c r="ADH43" s="192"/>
      <c r="ADI43" s="192"/>
      <c r="ADJ43" s="192"/>
      <c r="ADK43" s="192"/>
      <c r="ADL43" s="192"/>
      <c r="ADM43" s="192"/>
      <c r="ADN43" s="192"/>
      <c r="ADO43" s="192"/>
      <c r="ADP43" s="192"/>
      <c r="ADQ43" s="192"/>
      <c r="ADR43" s="192"/>
      <c r="ADS43" s="192"/>
      <c r="ADT43" s="192"/>
      <c r="ADU43" s="192"/>
      <c r="ADV43" s="192"/>
      <c r="ADW43" s="192"/>
      <c r="ADX43" s="192"/>
      <c r="ADY43" s="192"/>
      <c r="ADZ43" s="192"/>
      <c r="AEA43" s="192"/>
      <c r="AEB43" s="192"/>
      <c r="AEC43" s="192"/>
      <c r="AED43" s="192"/>
      <c r="AEE43" s="192"/>
      <c r="AEF43" s="192"/>
      <c r="AEG43" s="192"/>
      <c r="AEH43" s="192"/>
      <c r="AEI43" s="192"/>
      <c r="AEJ43" s="192"/>
      <c r="AEK43" s="192"/>
      <c r="AEL43" s="192"/>
      <c r="AEM43" s="192"/>
      <c r="AEN43" s="192"/>
      <c r="AEO43" s="192"/>
      <c r="AEP43" s="192"/>
      <c r="AEQ43" s="192"/>
      <c r="AER43" s="192"/>
      <c r="AES43" s="192"/>
      <c r="AET43" s="192"/>
      <c r="AEU43" s="192"/>
      <c r="AEV43" s="192"/>
      <c r="AEW43" s="192"/>
      <c r="AEX43" s="192"/>
      <c r="AEY43" s="192"/>
      <c r="AEZ43" s="192"/>
      <c r="AFA43" s="192"/>
      <c r="AFB43" s="192"/>
      <c r="AFC43" s="192"/>
      <c r="AFD43" s="192"/>
      <c r="AFE43" s="192"/>
      <c r="AFF43" s="192"/>
      <c r="AFG43" s="192"/>
      <c r="AFH43" s="192"/>
      <c r="AFI43" s="192"/>
      <c r="AFJ43" s="192"/>
      <c r="AFK43" s="192"/>
      <c r="AFL43" s="192"/>
      <c r="AFM43" s="192"/>
      <c r="AFN43" s="192"/>
      <c r="AFO43" s="192"/>
      <c r="AFP43" s="192"/>
      <c r="AFQ43" s="192"/>
      <c r="AFR43" s="192"/>
      <c r="AFS43" s="192"/>
      <c r="AFT43" s="192"/>
      <c r="AFU43" s="192"/>
      <c r="AFV43" s="192"/>
      <c r="AFW43" s="192"/>
      <c r="AFX43" s="192"/>
      <c r="AFY43" s="192"/>
      <c r="AFZ43" s="192"/>
      <c r="AGA43" s="192"/>
      <c r="AGB43" s="192"/>
      <c r="AGC43" s="192"/>
      <c r="AGD43" s="192"/>
      <c r="AGE43" s="192"/>
      <c r="AGF43" s="192"/>
      <c r="AGG43" s="192"/>
      <c r="AGH43" s="192"/>
      <c r="AGI43" s="192"/>
      <c r="AGJ43" s="192"/>
      <c r="AGK43" s="192"/>
      <c r="AGL43" s="192"/>
      <c r="AGM43" s="192"/>
      <c r="AGN43" s="192"/>
      <c r="AGO43" s="192"/>
      <c r="AGP43" s="192"/>
      <c r="AGQ43" s="192"/>
      <c r="AGR43" s="192"/>
      <c r="AGS43" s="192"/>
      <c r="AGT43" s="192"/>
      <c r="AGU43" s="192"/>
      <c r="AGV43" s="192"/>
      <c r="AGW43" s="192"/>
      <c r="AGX43" s="192"/>
      <c r="AGY43" s="192"/>
      <c r="AGZ43" s="192"/>
      <c r="AHA43" s="192"/>
      <c r="AHB43" s="192"/>
      <c r="AHC43" s="192"/>
      <c r="AHD43" s="192"/>
      <c r="AHE43" s="192"/>
      <c r="AHF43" s="192"/>
      <c r="AHG43" s="192"/>
      <c r="AHH43" s="192"/>
      <c r="AHI43" s="192"/>
      <c r="AHJ43" s="192"/>
      <c r="AHK43" s="192"/>
      <c r="AHL43" s="192"/>
      <c r="AHM43" s="192"/>
      <c r="AHN43" s="192"/>
      <c r="AHO43" s="192"/>
      <c r="AHP43" s="192"/>
      <c r="AHQ43" s="192"/>
      <c r="AHR43" s="192"/>
      <c r="AHS43" s="192"/>
      <c r="AHT43" s="192"/>
      <c r="AHU43" s="192"/>
      <c r="AHV43" s="192"/>
      <c r="AHW43" s="192"/>
      <c r="AHX43" s="192"/>
      <c r="AHY43" s="192"/>
      <c r="AHZ43" s="192"/>
      <c r="AIA43" s="192"/>
      <c r="AIB43" s="192"/>
      <c r="AIC43" s="192"/>
      <c r="AID43" s="192"/>
      <c r="AIE43" s="192"/>
      <c r="AIF43" s="192"/>
      <c r="AIG43" s="192"/>
      <c r="AIH43" s="192"/>
      <c r="AII43" s="192"/>
      <c r="AIJ43" s="192"/>
      <c r="AIK43" s="192"/>
      <c r="AIL43" s="192"/>
      <c r="AIM43" s="192"/>
      <c r="AIN43" s="192"/>
      <c r="AIO43" s="192"/>
      <c r="AIP43" s="192"/>
      <c r="AIQ43" s="192"/>
      <c r="AIR43" s="192"/>
      <c r="AIS43" s="192"/>
      <c r="AIT43" s="192"/>
      <c r="AIU43" s="192"/>
      <c r="AIV43" s="192"/>
      <c r="AIW43" s="192"/>
      <c r="AIX43" s="192"/>
      <c r="AIY43" s="192"/>
      <c r="AIZ43" s="192"/>
      <c r="AJA43" s="192"/>
      <c r="AJB43" s="192"/>
      <c r="AJC43" s="192"/>
      <c r="AJD43" s="192"/>
      <c r="AJE43" s="192"/>
      <c r="AJF43" s="192"/>
      <c r="AJG43" s="192"/>
      <c r="AJH43" s="192"/>
      <c r="AJI43" s="192"/>
      <c r="AJJ43" s="192"/>
      <c r="AJK43" s="192"/>
      <c r="AJL43" s="192"/>
      <c r="AJM43" s="192"/>
      <c r="AJN43" s="192"/>
      <c r="AJO43" s="192"/>
      <c r="AJP43" s="192"/>
      <c r="AJQ43" s="192"/>
      <c r="AJR43" s="192"/>
      <c r="AJS43" s="192"/>
      <c r="AJT43" s="192"/>
      <c r="AJU43" s="192"/>
      <c r="AJV43" s="192"/>
      <c r="AJW43" s="192"/>
      <c r="AJX43" s="192"/>
      <c r="AJY43" s="192"/>
      <c r="AJZ43" s="192"/>
      <c r="AKA43" s="192"/>
      <c r="AKB43" s="192"/>
      <c r="AKC43" s="192"/>
      <c r="AKD43" s="192"/>
      <c r="AKE43" s="192"/>
      <c r="AKF43" s="192"/>
      <c r="AKG43" s="192"/>
      <c r="AKH43" s="192"/>
      <c r="AKI43" s="192"/>
      <c r="AKJ43" s="192"/>
      <c r="AKK43" s="192"/>
      <c r="AKL43" s="192"/>
      <c r="AKM43" s="192"/>
      <c r="AKN43" s="192"/>
      <c r="AKO43" s="192"/>
      <c r="AKP43" s="192"/>
      <c r="AKQ43" s="192"/>
      <c r="AKR43" s="192"/>
      <c r="AKS43" s="192"/>
      <c r="AKT43" s="192"/>
      <c r="AKU43" s="192"/>
      <c r="AKV43" s="192"/>
      <c r="AKW43" s="192"/>
      <c r="AKX43" s="192"/>
      <c r="AKY43" s="192"/>
      <c r="AKZ43" s="192"/>
      <c r="ALA43" s="192"/>
      <c r="ALB43" s="192"/>
      <c r="ALC43" s="192"/>
      <c r="ALD43" s="192"/>
      <c r="ALE43" s="192"/>
      <c r="ALF43" s="192"/>
      <c r="ALG43" s="192"/>
      <c r="ALH43" s="192"/>
      <c r="ALI43" s="192"/>
      <c r="ALJ43" s="192"/>
      <c r="ALK43" s="192"/>
      <c r="ALL43" s="192"/>
      <c r="ALM43" s="192"/>
      <c r="ALN43" s="192"/>
      <c r="ALO43" s="192"/>
      <c r="ALP43" s="192"/>
      <c r="ALQ43" s="192"/>
      <c r="ALR43" s="192"/>
      <c r="ALS43" s="192"/>
      <c r="ALT43" s="192"/>
      <c r="ALU43" s="192"/>
      <c r="ALV43" s="192"/>
      <c r="ALW43" s="192"/>
      <c r="ALX43" s="192"/>
      <c r="ALY43" s="192"/>
      <c r="ALZ43" s="192"/>
      <c r="AMA43" s="192"/>
      <c r="AMB43" s="192"/>
      <c r="AMC43" s="192"/>
      <c r="AMD43" s="192"/>
      <c r="AME43" s="192"/>
      <c r="AMF43" s="192"/>
      <c r="AMG43" s="192"/>
      <c r="AMH43" s="192"/>
      <c r="AMI43" s="192"/>
      <c r="AMJ43" s="192"/>
      <c r="AMK43" s="192"/>
      <c r="AML43" s="192"/>
      <c r="AMM43" s="192"/>
      <c r="AMN43" s="192"/>
      <c r="AMO43" s="192"/>
      <c r="AMP43" s="192"/>
      <c r="AMQ43" s="192"/>
      <c r="AMR43" s="192"/>
      <c r="AMS43" s="192"/>
      <c r="AMT43" s="192"/>
      <c r="AMU43" s="192"/>
      <c r="AMV43" s="192"/>
      <c r="AMW43" s="192"/>
      <c r="AMX43" s="192"/>
      <c r="AMY43" s="192"/>
      <c r="AMZ43" s="192"/>
      <c r="ANA43" s="192"/>
      <c r="ANB43" s="192"/>
      <c r="ANC43" s="192"/>
      <c r="AND43" s="192"/>
      <c r="ANE43" s="192"/>
      <c r="ANF43" s="192"/>
      <c r="ANG43" s="192"/>
      <c r="ANH43" s="192"/>
      <c r="ANI43" s="192"/>
      <c r="ANJ43" s="192"/>
      <c r="ANK43" s="192"/>
      <c r="ANL43" s="192"/>
      <c r="ANM43" s="192"/>
      <c r="ANN43" s="192"/>
      <c r="ANO43" s="192"/>
      <c r="ANP43" s="192"/>
      <c r="ANQ43" s="192"/>
      <c r="ANR43" s="192"/>
      <c r="ANS43" s="192"/>
      <c r="ANT43" s="192"/>
      <c r="ANU43" s="192"/>
      <c r="ANV43" s="192"/>
      <c r="ANW43" s="192"/>
      <c r="ANX43" s="192"/>
      <c r="ANY43" s="192"/>
      <c r="ANZ43" s="192"/>
      <c r="AOA43" s="192"/>
      <c r="AOB43" s="192"/>
      <c r="AOC43" s="192"/>
      <c r="AOD43" s="192"/>
      <c r="AOE43" s="192"/>
      <c r="AOF43" s="192"/>
      <c r="AOG43" s="192"/>
      <c r="AOH43" s="192"/>
      <c r="AOI43" s="192"/>
      <c r="AOJ43" s="192"/>
      <c r="AOK43" s="192"/>
      <c r="AOL43" s="192"/>
      <c r="AOM43" s="192"/>
      <c r="AON43" s="192"/>
      <c r="AOO43" s="192"/>
      <c r="AOP43" s="192"/>
      <c r="AOQ43" s="192"/>
      <c r="AOR43" s="192"/>
      <c r="AOS43" s="192"/>
      <c r="AOT43" s="192"/>
      <c r="AOU43" s="192"/>
      <c r="AOV43" s="192"/>
      <c r="AOW43" s="192"/>
      <c r="AOX43" s="192"/>
      <c r="AOY43" s="192"/>
      <c r="AOZ43" s="192"/>
      <c r="APA43" s="192"/>
      <c r="APB43" s="192"/>
      <c r="APC43" s="192"/>
      <c r="APD43" s="192"/>
      <c r="APE43" s="192"/>
      <c r="APF43" s="192"/>
      <c r="APG43" s="192"/>
      <c r="APH43" s="192"/>
      <c r="API43" s="192"/>
      <c r="APJ43" s="192"/>
      <c r="APK43" s="192"/>
      <c r="APL43" s="192"/>
      <c r="APM43" s="192"/>
      <c r="APN43" s="192"/>
      <c r="APO43" s="192"/>
      <c r="APP43" s="192"/>
      <c r="APQ43" s="192"/>
      <c r="APR43" s="192"/>
      <c r="APS43" s="192"/>
      <c r="APT43" s="192"/>
      <c r="APU43" s="192"/>
      <c r="APV43" s="192"/>
      <c r="APW43" s="192"/>
      <c r="APX43" s="192"/>
      <c r="APY43" s="192"/>
      <c r="APZ43" s="192"/>
      <c r="AQA43" s="192"/>
      <c r="AQB43" s="192"/>
      <c r="AQC43" s="192"/>
      <c r="AQD43" s="192"/>
      <c r="AQE43" s="192"/>
      <c r="AQF43" s="192"/>
      <c r="AQG43" s="192"/>
      <c r="AQH43" s="192"/>
      <c r="AQI43" s="192"/>
      <c r="AQJ43" s="192"/>
      <c r="AQK43" s="192"/>
      <c r="AQL43" s="192"/>
      <c r="AQM43" s="192"/>
      <c r="AQN43" s="192"/>
      <c r="AQO43" s="192"/>
      <c r="AQP43" s="192"/>
      <c r="AQQ43" s="192"/>
      <c r="AQR43" s="192"/>
      <c r="AQS43" s="192"/>
      <c r="AQT43" s="192"/>
      <c r="AQU43" s="192"/>
      <c r="AQV43" s="192"/>
      <c r="AQW43" s="192"/>
      <c r="AQX43" s="192"/>
      <c r="AQY43" s="192"/>
      <c r="AQZ43" s="192"/>
      <c r="ARA43" s="192"/>
      <c r="ARB43" s="192"/>
      <c r="ARC43" s="192"/>
      <c r="ARD43" s="192"/>
      <c r="ARE43" s="192"/>
      <c r="ARF43" s="192"/>
      <c r="ARG43" s="192"/>
      <c r="ARH43" s="192"/>
      <c r="ARI43" s="192"/>
      <c r="ARJ43" s="192"/>
      <c r="ARK43" s="192"/>
      <c r="ARL43" s="192"/>
      <c r="ARM43" s="192"/>
      <c r="ARN43" s="192"/>
      <c r="ARO43" s="192"/>
      <c r="ARP43" s="192"/>
      <c r="ARQ43" s="192"/>
      <c r="ARR43" s="192"/>
      <c r="ARS43" s="192"/>
      <c r="ART43" s="192"/>
      <c r="ARU43" s="192"/>
      <c r="ARV43" s="192"/>
      <c r="ARW43" s="192"/>
      <c r="ARX43" s="192"/>
      <c r="ARY43" s="192"/>
      <c r="ARZ43" s="192"/>
      <c r="ASA43" s="192"/>
      <c r="ASB43" s="192"/>
      <c r="ASC43" s="192"/>
      <c r="ASD43" s="192"/>
      <c r="ASE43" s="192"/>
      <c r="ASF43" s="192"/>
      <c r="ASG43" s="192"/>
      <c r="ASH43" s="192"/>
      <c r="ASI43" s="192"/>
      <c r="ASJ43" s="192"/>
      <c r="ASK43" s="192"/>
      <c r="ASL43" s="192"/>
      <c r="ASM43" s="192"/>
      <c r="ASN43" s="192"/>
      <c r="ASO43" s="192"/>
      <c r="ASP43" s="192"/>
      <c r="ASQ43" s="192"/>
      <c r="ASR43" s="192"/>
      <c r="ASS43" s="192"/>
      <c r="AST43" s="192"/>
      <c r="ASU43" s="192"/>
      <c r="ASV43" s="192"/>
      <c r="ASW43" s="192"/>
      <c r="ASX43" s="192"/>
      <c r="ASY43" s="192"/>
      <c r="ASZ43" s="192"/>
      <c r="ATA43" s="192"/>
      <c r="ATB43" s="192"/>
      <c r="ATC43" s="192"/>
      <c r="ATD43" s="192"/>
      <c r="ATE43" s="192"/>
      <c r="ATF43" s="192"/>
      <c r="ATG43" s="192"/>
      <c r="ATH43" s="192"/>
      <c r="ATI43" s="192"/>
      <c r="ATJ43" s="192"/>
      <c r="ATK43" s="192"/>
      <c r="ATL43" s="192"/>
      <c r="ATM43" s="192"/>
      <c r="ATN43" s="192"/>
      <c r="ATO43" s="192"/>
      <c r="ATP43" s="192"/>
      <c r="ATQ43" s="192"/>
      <c r="ATR43" s="192"/>
      <c r="ATS43" s="192"/>
      <c r="ATT43" s="192"/>
      <c r="ATU43" s="192"/>
      <c r="ATV43" s="192"/>
      <c r="ATW43" s="192"/>
      <c r="ATX43" s="192"/>
      <c r="ATY43" s="192"/>
      <c r="ATZ43" s="192"/>
      <c r="AUA43" s="192"/>
      <c r="AUB43" s="192"/>
      <c r="AUC43" s="192"/>
      <c r="AUD43" s="192"/>
      <c r="AUE43" s="192"/>
      <c r="AUF43" s="192"/>
      <c r="AUG43" s="192"/>
      <c r="AUH43" s="192"/>
      <c r="AUI43" s="192"/>
      <c r="AUJ43" s="192"/>
      <c r="AUK43" s="192"/>
      <c r="AUL43" s="192"/>
      <c r="AUM43" s="192"/>
      <c r="AUN43" s="192"/>
      <c r="AUO43" s="192"/>
      <c r="AUP43" s="192"/>
      <c r="AUQ43" s="192"/>
      <c r="AUR43" s="192"/>
      <c r="AUS43" s="192"/>
      <c r="AUT43" s="192"/>
      <c r="AUU43" s="192"/>
      <c r="AUV43" s="192"/>
      <c r="AUW43" s="192"/>
      <c r="AUX43" s="192"/>
      <c r="AUY43" s="192"/>
      <c r="AUZ43" s="192"/>
      <c r="AVA43" s="192"/>
      <c r="AVB43" s="192"/>
      <c r="AVC43" s="192"/>
      <c r="AVD43" s="192"/>
      <c r="AVE43" s="192"/>
      <c r="AVF43" s="192"/>
      <c r="AVG43" s="192"/>
      <c r="AVH43" s="192"/>
      <c r="AVI43" s="192"/>
      <c r="AVJ43" s="192"/>
      <c r="AVK43" s="192"/>
      <c r="AVL43" s="192"/>
      <c r="AVM43" s="192"/>
      <c r="AVN43" s="192"/>
      <c r="AVO43" s="192"/>
      <c r="AVP43" s="192"/>
      <c r="AVQ43" s="192"/>
      <c r="AVR43" s="192"/>
      <c r="AVS43" s="192"/>
      <c r="AVT43" s="192"/>
      <c r="AVU43" s="192"/>
      <c r="AVV43" s="192"/>
      <c r="AVW43" s="192"/>
      <c r="AVX43" s="192"/>
      <c r="AVY43" s="192"/>
      <c r="AVZ43" s="192"/>
      <c r="AWA43" s="192"/>
      <c r="AWB43" s="192"/>
      <c r="AWC43" s="192"/>
      <c r="AWD43" s="192"/>
      <c r="AWE43" s="192"/>
      <c r="AWF43" s="192"/>
      <c r="AWG43" s="192"/>
      <c r="AWH43" s="192"/>
      <c r="AWI43" s="192"/>
      <c r="AWJ43" s="192"/>
      <c r="AWK43" s="192"/>
      <c r="AWL43" s="192"/>
      <c r="AWM43" s="192"/>
      <c r="AWN43" s="192"/>
      <c r="AWO43" s="192"/>
      <c r="AWP43" s="192"/>
      <c r="AWQ43" s="192"/>
      <c r="AWR43" s="192"/>
      <c r="AWS43" s="192"/>
      <c r="AWT43" s="192"/>
      <c r="AWU43" s="192"/>
      <c r="AWV43" s="192"/>
      <c r="AWW43" s="192"/>
      <c r="AWX43" s="192"/>
      <c r="AWY43" s="192"/>
      <c r="AWZ43" s="192"/>
      <c r="AXA43" s="192"/>
      <c r="AXB43" s="192"/>
      <c r="AXC43" s="192"/>
      <c r="AXD43" s="192"/>
      <c r="AXE43" s="192"/>
      <c r="AXF43" s="192"/>
      <c r="AXG43" s="192"/>
      <c r="AXH43" s="192"/>
      <c r="AXI43" s="192"/>
      <c r="AXJ43" s="192"/>
      <c r="AXK43" s="192"/>
      <c r="AXL43" s="192"/>
      <c r="AXM43" s="192"/>
      <c r="AXN43" s="192"/>
      <c r="AXO43" s="192"/>
      <c r="AXP43" s="192"/>
      <c r="AXQ43" s="192"/>
      <c r="AXR43" s="192"/>
      <c r="AXS43" s="192"/>
      <c r="AXT43" s="192"/>
      <c r="AXU43" s="192"/>
      <c r="AXV43" s="192"/>
      <c r="AXW43" s="192"/>
      <c r="AXX43" s="192"/>
      <c r="AXY43" s="192"/>
      <c r="AXZ43" s="192"/>
      <c r="AYA43" s="192"/>
      <c r="AYB43" s="192"/>
      <c r="AYC43" s="192"/>
      <c r="AYD43" s="192"/>
      <c r="AYE43" s="192"/>
      <c r="AYF43" s="192"/>
      <c r="AYG43" s="192"/>
      <c r="AYH43" s="192"/>
      <c r="AYI43" s="192"/>
      <c r="AYJ43" s="192"/>
      <c r="AYK43" s="192"/>
      <c r="AYL43" s="192"/>
      <c r="AYM43" s="192"/>
      <c r="AYN43" s="192"/>
      <c r="AYO43" s="192"/>
      <c r="AYP43" s="192"/>
      <c r="AYQ43" s="192"/>
      <c r="AYR43" s="192"/>
      <c r="AYS43" s="192"/>
      <c r="AYT43" s="192"/>
      <c r="AYU43" s="192"/>
      <c r="AYV43" s="192"/>
      <c r="AYW43" s="192"/>
      <c r="AYX43" s="192"/>
      <c r="AYY43" s="192"/>
      <c r="AYZ43" s="192"/>
      <c r="AZA43" s="192"/>
      <c r="AZB43" s="192"/>
      <c r="AZC43" s="192"/>
      <c r="AZD43" s="192"/>
      <c r="AZE43" s="192"/>
      <c r="AZF43" s="192"/>
      <c r="AZG43" s="192"/>
      <c r="AZH43" s="192"/>
      <c r="AZI43" s="192"/>
      <c r="AZJ43" s="192"/>
      <c r="AZK43" s="192"/>
      <c r="AZL43" s="192"/>
      <c r="AZM43" s="192"/>
      <c r="AZN43" s="192"/>
      <c r="AZO43" s="192"/>
      <c r="AZP43" s="192"/>
      <c r="AZQ43" s="192"/>
      <c r="AZR43" s="192"/>
      <c r="AZS43" s="192"/>
      <c r="AZT43" s="192"/>
      <c r="AZU43" s="192"/>
      <c r="AZV43" s="192"/>
      <c r="AZW43" s="192"/>
      <c r="AZX43" s="192"/>
      <c r="AZY43" s="192"/>
      <c r="AZZ43" s="192"/>
      <c r="BAA43" s="192"/>
      <c r="BAB43" s="192"/>
      <c r="BAC43" s="192"/>
      <c r="BAD43" s="192"/>
      <c r="BAE43" s="192"/>
      <c r="BAF43" s="192"/>
      <c r="BAG43" s="192"/>
      <c r="BAH43" s="192"/>
      <c r="BAI43" s="192"/>
      <c r="BAJ43" s="192"/>
      <c r="BAK43" s="192"/>
      <c r="BAL43" s="192"/>
      <c r="BAM43" s="192"/>
      <c r="BAN43" s="192"/>
      <c r="BAO43" s="192"/>
      <c r="BAP43" s="192"/>
      <c r="BAQ43" s="192"/>
      <c r="BAR43" s="192"/>
      <c r="BAS43" s="192"/>
      <c r="BAT43" s="192"/>
      <c r="BAU43" s="192"/>
      <c r="BAV43" s="192"/>
      <c r="BAW43" s="192"/>
      <c r="BAX43" s="192"/>
      <c r="BAY43" s="192"/>
      <c r="BAZ43" s="192"/>
      <c r="BBA43" s="192"/>
      <c r="BBB43" s="192"/>
      <c r="BBC43" s="192"/>
      <c r="BBD43" s="192"/>
      <c r="BBE43" s="192"/>
      <c r="BBF43" s="192"/>
      <c r="BBG43" s="192"/>
      <c r="BBH43" s="192"/>
      <c r="BBI43" s="192"/>
      <c r="BBJ43" s="192"/>
      <c r="BBK43" s="192"/>
      <c r="BBL43" s="192"/>
      <c r="BBM43" s="192"/>
      <c r="BBN43" s="192"/>
      <c r="BBO43" s="192"/>
      <c r="BBP43" s="192"/>
      <c r="BBQ43" s="192"/>
      <c r="BBR43" s="192"/>
      <c r="BBS43" s="192"/>
      <c r="BBT43" s="192"/>
      <c r="BBU43" s="192"/>
      <c r="BBV43" s="192"/>
      <c r="BBW43" s="192"/>
      <c r="BBX43" s="192"/>
      <c r="BBY43" s="192"/>
      <c r="BBZ43" s="192"/>
      <c r="BCA43" s="192"/>
      <c r="BCB43" s="192"/>
      <c r="BCC43" s="192"/>
      <c r="BCD43" s="192"/>
      <c r="BCE43" s="192"/>
      <c r="BCF43" s="192"/>
      <c r="BCG43" s="192"/>
      <c r="BCH43" s="192"/>
      <c r="BCI43" s="192"/>
      <c r="BCJ43" s="192"/>
      <c r="BCK43" s="192"/>
      <c r="BCL43" s="192"/>
      <c r="BCM43" s="192"/>
      <c r="BCN43" s="192"/>
      <c r="BCO43" s="192"/>
      <c r="BCP43" s="192"/>
      <c r="BCQ43" s="192"/>
      <c r="BCR43" s="192"/>
      <c r="BCS43" s="192"/>
      <c r="BCT43" s="192"/>
      <c r="BCU43" s="192"/>
      <c r="BCV43" s="192"/>
      <c r="BCW43" s="192"/>
      <c r="BCX43" s="192"/>
      <c r="BCY43" s="192"/>
      <c r="BCZ43" s="192"/>
      <c r="BDA43" s="192"/>
      <c r="BDB43" s="192"/>
      <c r="BDC43" s="192"/>
      <c r="BDD43" s="192"/>
      <c r="BDE43" s="192"/>
      <c r="BDF43" s="192"/>
      <c r="BDG43" s="192"/>
      <c r="BDH43" s="192"/>
      <c r="BDI43" s="192"/>
      <c r="BDJ43" s="192"/>
      <c r="BDK43" s="192"/>
      <c r="BDL43" s="192"/>
      <c r="BDM43" s="192"/>
      <c r="BDN43" s="192"/>
      <c r="BDO43" s="192"/>
      <c r="BDP43" s="192"/>
      <c r="BDQ43" s="192"/>
      <c r="BDR43" s="192"/>
      <c r="BDS43" s="192"/>
      <c r="BDT43" s="192"/>
      <c r="BDU43" s="192"/>
      <c r="BDV43" s="192"/>
      <c r="BDW43" s="192"/>
      <c r="BDX43" s="192"/>
      <c r="BDY43" s="192"/>
      <c r="BDZ43" s="192"/>
      <c r="BEA43" s="192"/>
      <c r="BEB43" s="192"/>
      <c r="BEC43" s="192"/>
      <c r="BED43" s="192"/>
      <c r="BEE43" s="192"/>
      <c r="BEF43" s="192"/>
      <c r="BEG43" s="192"/>
      <c r="BEH43" s="192"/>
      <c r="BEI43" s="192"/>
      <c r="BEJ43" s="192"/>
      <c r="BEK43" s="192"/>
      <c r="BEL43" s="192"/>
      <c r="BEM43" s="192"/>
      <c r="BEN43" s="192"/>
      <c r="BEO43" s="192"/>
      <c r="BEP43" s="192"/>
      <c r="BEQ43" s="192"/>
      <c r="BER43" s="192"/>
      <c r="BES43" s="192"/>
      <c r="BET43" s="192"/>
      <c r="BEU43" s="192"/>
      <c r="BEV43" s="192"/>
      <c r="BEW43" s="192"/>
      <c r="BEX43" s="192"/>
      <c r="BEY43" s="192"/>
      <c r="BEZ43" s="192"/>
      <c r="BFA43" s="192"/>
      <c r="BFB43" s="192"/>
      <c r="BFC43" s="192"/>
      <c r="BFD43" s="192"/>
      <c r="BFE43" s="192"/>
      <c r="BFF43" s="192"/>
      <c r="BFG43" s="192"/>
      <c r="BFH43" s="192"/>
      <c r="BFI43" s="192"/>
      <c r="BFJ43" s="192"/>
      <c r="BFK43" s="192"/>
      <c r="BFL43" s="192"/>
      <c r="BFM43" s="192"/>
      <c r="BFN43" s="192"/>
      <c r="BFO43" s="192"/>
      <c r="BFP43" s="192"/>
      <c r="BFQ43" s="192"/>
      <c r="BFR43" s="192"/>
      <c r="BFS43" s="192"/>
      <c r="BFT43" s="192"/>
      <c r="BFU43" s="192"/>
      <c r="BFV43" s="192"/>
      <c r="BFW43" s="192"/>
      <c r="BFX43" s="192"/>
      <c r="BFY43" s="192"/>
      <c r="BFZ43" s="192"/>
      <c r="BGA43" s="192"/>
      <c r="BGB43" s="192"/>
      <c r="BGC43" s="192"/>
      <c r="BGD43" s="192"/>
      <c r="BGE43" s="192"/>
      <c r="BGF43" s="192"/>
      <c r="BGG43" s="192"/>
      <c r="BGH43" s="192"/>
      <c r="BGI43" s="192"/>
      <c r="BGJ43" s="192"/>
      <c r="BGK43" s="192"/>
      <c r="BGL43" s="192"/>
      <c r="BGM43" s="192"/>
      <c r="BGN43" s="192"/>
      <c r="BGO43" s="192"/>
      <c r="BGP43" s="192"/>
      <c r="BGQ43" s="192"/>
      <c r="BGR43" s="192"/>
      <c r="BGS43" s="192"/>
      <c r="BGT43" s="192"/>
      <c r="BGU43" s="192"/>
      <c r="BGV43" s="192"/>
      <c r="BGW43" s="192"/>
      <c r="BGX43" s="192"/>
      <c r="BGY43" s="192"/>
      <c r="BGZ43" s="192"/>
      <c r="BHA43" s="192"/>
      <c r="BHB43" s="192"/>
      <c r="BHC43" s="192"/>
      <c r="BHD43" s="192"/>
      <c r="BHE43" s="192"/>
      <c r="BHF43" s="192"/>
      <c r="BHG43" s="192"/>
      <c r="BHH43" s="192"/>
      <c r="BHI43" s="192"/>
      <c r="BHJ43" s="192"/>
      <c r="BHK43" s="192"/>
      <c r="BHL43" s="192"/>
      <c r="BHM43" s="192"/>
      <c r="BHN43" s="192"/>
      <c r="BHO43" s="192"/>
      <c r="BHP43" s="192"/>
      <c r="BHQ43" s="192"/>
      <c r="BHR43" s="192"/>
      <c r="BHS43" s="192"/>
      <c r="BHT43" s="192"/>
      <c r="BHU43" s="192"/>
      <c r="BHV43" s="192"/>
      <c r="BHW43" s="192"/>
      <c r="BHX43" s="192"/>
      <c r="BHY43" s="192"/>
      <c r="BHZ43" s="192"/>
      <c r="BIA43" s="192"/>
      <c r="BIB43" s="192"/>
      <c r="BIC43" s="192"/>
      <c r="BID43" s="192"/>
      <c r="BIE43" s="192"/>
      <c r="BIF43" s="192"/>
      <c r="BIG43" s="192"/>
      <c r="BIH43" s="192"/>
      <c r="BII43" s="192"/>
      <c r="BIJ43" s="192"/>
      <c r="BIK43" s="192"/>
      <c r="BIL43" s="192"/>
      <c r="BIM43" s="192"/>
      <c r="BIN43" s="192"/>
      <c r="BIO43" s="192"/>
      <c r="BIP43" s="192"/>
      <c r="BIQ43" s="192"/>
      <c r="BIR43" s="192"/>
      <c r="BIS43" s="192"/>
      <c r="BIT43" s="192"/>
      <c r="BIU43" s="192"/>
      <c r="BIV43" s="192"/>
      <c r="BIW43" s="192"/>
      <c r="BIX43" s="192"/>
      <c r="BIY43" s="192"/>
      <c r="BIZ43" s="192"/>
      <c r="BJA43" s="192"/>
      <c r="BJB43" s="192"/>
      <c r="BJC43" s="192"/>
      <c r="BJD43" s="192"/>
      <c r="BJE43" s="192"/>
      <c r="BJF43" s="192"/>
      <c r="BJG43" s="192"/>
      <c r="BJH43" s="192"/>
      <c r="BJI43" s="192"/>
      <c r="BJJ43" s="192"/>
      <c r="BJK43" s="192"/>
      <c r="BJL43" s="192"/>
      <c r="BJM43" s="192"/>
      <c r="BJN43" s="192"/>
      <c r="BJO43" s="192"/>
      <c r="BJP43" s="192"/>
      <c r="BJQ43" s="192"/>
      <c r="BJR43" s="192"/>
      <c r="BJS43" s="192"/>
      <c r="BJT43" s="192"/>
      <c r="BJU43" s="192"/>
      <c r="BJV43" s="192"/>
      <c r="BJW43" s="192"/>
      <c r="BJX43" s="192"/>
      <c r="BJY43" s="192"/>
      <c r="BJZ43" s="192"/>
      <c r="BKA43" s="192"/>
      <c r="BKB43" s="192"/>
      <c r="BKC43" s="192"/>
      <c r="BKD43" s="192"/>
      <c r="BKE43" s="192"/>
      <c r="BKF43" s="192"/>
      <c r="BKG43" s="192"/>
      <c r="BKH43" s="192"/>
      <c r="BKI43" s="192"/>
      <c r="BKJ43" s="192"/>
      <c r="BKK43" s="192"/>
      <c r="BKL43" s="192"/>
      <c r="BKM43" s="192"/>
      <c r="BKN43" s="192"/>
      <c r="BKO43" s="192"/>
      <c r="BKP43" s="192"/>
      <c r="BKQ43" s="192"/>
      <c r="BKR43" s="192"/>
      <c r="BKS43" s="192"/>
      <c r="BKT43" s="192"/>
      <c r="BKU43" s="192"/>
      <c r="BKV43" s="192"/>
      <c r="BKW43" s="192"/>
      <c r="BKX43" s="192"/>
      <c r="BKY43" s="192"/>
      <c r="BKZ43" s="192"/>
      <c r="BLA43" s="192"/>
      <c r="BLB43" s="192"/>
      <c r="BLC43" s="192"/>
      <c r="BLD43" s="192"/>
      <c r="BLE43" s="192"/>
      <c r="BLF43" s="192"/>
      <c r="BLG43" s="192"/>
      <c r="BLH43" s="192"/>
      <c r="BLI43" s="192"/>
      <c r="BLJ43" s="192"/>
      <c r="BLK43" s="192"/>
      <c r="BLL43" s="192"/>
      <c r="BLM43" s="192"/>
      <c r="BLN43" s="192"/>
      <c r="BLO43" s="192"/>
      <c r="BLP43" s="192"/>
      <c r="BLQ43" s="192"/>
      <c r="BLR43" s="192"/>
      <c r="BLS43" s="192"/>
      <c r="BLT43" s="192"/>
      <c r="BLU43" s="192"/>
      <c r="BLV43" s="192"/>
      <c r="BLW43" s="192"/>
      <c r="BLX43" s="192"/>
      <c r="BLY43" s="192"/>
      <c r="BLZ43" s="192"/>
      <c r="BMA43" s="192"/>
      <c r="BMB43" s="192"/>
      <c r="BMC43" s="192"/>
      <c r="BMD43" s="192"/>
      <c r="BME43" s="192"/>
      <c r="BMF43" s="192"/>
      <c r="BMG43" s="192"/>
      <c r="BMH43" s="192"/>
      <c r="BMI43" s="192"/>
      <c r="BMJ43" s="192"/>
      <c r="BMK43" s="192"/>
      <c r="BML43" s="192"/>
      <c r="BMM43" s="192"/>
      <c r="BMN43" s="192"/>
      <c r="BMO43" s="192"/>
      <c r="BMP43" s="192"/>
      <c r="BMQ43" s="192"/>
      <c r="BMR43" s="192"/>
      <c r="BMS43" s="192"/>
      <c r="BMT43" s="192"/>
      <c r="BMU43" s="192"/>
      <c r="BMV43" s="192"/>
      <c r="BMW43" s="192"/>
      <c r="BMX43" s="192"/>
      <c r="BMY43" s="192"/>
      <c r="BMZ43" s="192"/>
      <c r="BNA43" s="192"/>
      <c r="BNB43" s="192"/>
      <c r="BNC43" s="192"/>
      <c r="BND43" s="192"/>
      <c r="BNE43" s="192"/>
      <c r="BNF43" s="192"/>
      <c r="BNG43" s="192"/>
      <c r="BNH43" s="192"/>
      <c r="BNI43" s="192"/>
      <c r="BNJ43" s="192"/>
      <c r="BNK43" s="192"/>
      <c r="BNL43" s="192"/>
      <c r="BNM43" s="192"/>
      <c r="BNN43" s="192"/>
      <c r="BNO43" s="192"/>
      <c r="BNP43" s="192"/>
      <c r="BNQ43" s="192"/>
      <c r="BNR43" s="192"/>
      <c r="BNS43" s="192"/>
      <c r="BNT43" s="192"/>
      <c r="BNU43" s="192"/>
      <c r="BNV43" s="192"/>
      <c r="BNW43" s="192"/>
      <c r="BNX43" s="192"/>
      <c r="BNY43" s="192"/>
      <c r="BNZ43" s="192"/>
      <c r="BOA43" s="192"/>
      <c r="BOB43" s="192"/>
      <c r="BOC43" s="192"/>
      <c r="BOD43" s="192"/>
      <c r="BOE43" s="192"/>
      <c r="BOF43" s="192"/>
      <c r="BOG43" s="192"/>
      <c r="BOH43" s="192"/>
      <c r="BOI43" s="192"/>
      <c r="BOJ43" s="192"/>
      <c r="BOK43" s="192"/>
      <c r="BOL43" s="192"/>
      <c r="BOM43" s="192"/>
      <c r="BON43" s="192"/>
      <c r="BOO43" s="192"/>
      <c r="BOP43" s="192"/>
      <c r="BOQ43" s="192"/>
      <c r="BOR43" s="192"/>
      <c r="BOS43" s="192"/>
      <c r="BOT43" s="192"/>
      <c r="BOU43" s="192"/>
      <c r="BOV43" s="192"/>
      <c r="BOW43" s="192"/>
      <c r="BOX43" s="192"/>
      <c r="BOY43" s="192"/>
      <c r="BOZ43" s="192"/>
      <c r="BPA43" s="192"/>
      <c r="BPB43" s="192"/>
      <c r="BPC43" s="192"/>
      <c r="BPD43" s="192"/>
      <c r="BPE43" s="192"/>
      <c r="BPF43" s="192"/>
      <c r="BPG43" s="192"/>
      <c r="BPH43" s="192"/>
      <c r="BPI43" s="192"/>
      <c r="BPJ43" s="192"/>
      <c r="BPK43" s="192"/>
      <c r="BPL43" s="192"/>
      <c r="BPM43" s="192"/>
      <c r="BPN43" s="192"/>
      <c r="BPO43" s="192"/>
      <c r="BPP43" s="192"/>
      <c r="BPQ43" s="192"/>
      <c r="BPR43" s="192"/>
      <c r="BPS43" s="192"/>
      <c r="BPT43" s="192"/>
      <c r="BPU43" s="192"/>
      <c r="BPV43" s="192"/>
      <c r="BPW43" s="192"/>
      <c r="BPX43" s="192"/>
      <c r="BPY43" s="192"/>
      <c r="BPZ43" s="192"/>
      <c r="BQA43" s="192"/>
      <c r="BQB43" s="192"/>
      <c r="BQC43" s="192"/>
      <c r="BQD43" s="192"/>
      <c r="BQE43" s="192"/>
      <c r="BQF43" s="192"/>
      <c r="BQG43" s="192"/>
      <c r="BQH43" s="192"/>
      <c r="BQI43" s="192"/>
      <c r="BQJ43" s="192"/>
      <c r="BQK43" s="192"/>
      <c r="BQL43" s="192"/>
      <c r="BQM43" s="192"/>
      <c r="BQN43" s="192"/>
      <c r="BQO43" s="192"/>
      <c r="BQP43" s="192"/>
      <c r="BQQ43" s="192"/>
      <c r="BQR43" s="192"/>
      <c r="BQS43" s="192"/>
      <c r="BQT43" s="192"/>
      <c r="BQU43" s="192"/>
      <c r="BQV43" s="192"/>
      <c r="BQW43" s="192"/>
      <c r="BQX43" s="192"/>
      <c r="BQY43" s="192"/>
      <c r="BQZ43" s="192"/>
      <c r="BRA43" s="192"/>
      <c r="BRB43" s="192"/>
      <c r="BRC43" s="192"/>
      <c r="BRD43" s="192"/>
      <c r="BRE43" s="192"/>
      <c r="BRF43" s="192"/>
      <c r="BRG43" s="192"/>
      <c r="BRH43" s="192"/>
      <c r="BRI43" s="192"/>
      <c r="BRJ43" s="192"/>
      <c r="BRK43" s="192"/>
      <c r="BRL43" s="192"/>
      <c r="BRM43" s="192"/>
      <c r="BRN43" s="192"/>
      <c r="BRO43" s="192"/>
      <c r="BRP43" s="192"/>
      <c r="BRQ43" s="192"/>
      <c r="BRR43" s="192"/>
      <c r="BRS43" s="192"/>
      <c r="BRT43" s="192"/>
      <c r="BRU43" s="192"/>
      <c r="BRV43" s="192"/>
      <c r="BRW43" s="192"/>
      <c r="BRX43" s="192"/>
      <c r="BRY43" s="192"/>
      <c r="BRZ43" s="192"/>
      <c r="BSA43" s="192"/>
      <c r="BSB43" s="192"/>
      <c r="BSC43" s="192"/>
      <c r="BSD43" s="192"/>
      <c r="BSE43" s="192"/>
      <c r="BSF43" s="192"/>
      <c r="BSG43" s="192"/>
      <c r="BSH43" s="192"/>
      <c r="BSI43" s="192"/>
      <c r="BSJ43" s="192"/>
      <c r="BSK43" s="192"/>
      <c r="BSL43" s="192"/>
      <c r="BSM43" s="192"/>
      <c r="BSN43" s="192"/>
      <c r="BSO43" s="192"/>
      <c r="BSP43" s="192"/>
      <c r="BSQ43" s="192"/>
      <c r="BSR43" s="192"/>
      <c r="BSS43" s="192"/>
      <c r="BST43" s="192"/>
      <c r="BSU43" s="192"/>
      <c r="BSV43" s="192"/>
      <c r="BSW43" s="192"/>
      <c r="BSX43" s="192"/>
      <c r="BSY43" s="192"/>
      <c r="BSZ43" s="192"/>
      <c r="BTA43" s="192"/>
      <c r="BTB43" s="192"/>
      <c r="BTC43" s="192"/>
      <c r="BTD43" s="192"/>
      <c r="BTE43" s="192"/>
      <c r="BTF43" s="192"/>
      <c r="BTG43" s="192"/>
      <c r="BTH43" s="192"/>
      <c r="BTI43" s="192"/>
      <c r="BTJ43" s="192"/>
      <c r="BTK43" s="192"/>
      <c r="BTL43" s="192"/>
      <c r="BTM43" s="192"/>
      <c r="BTN43" s="192"/>
      <c r="BTO43" s="192"/>
      <c r="BTP43" s="192"/>
      <c r="BTQ43" s="192"/>
      <c r="BTR43" s="192"/>
      <c r="BTS43" s="192"/>
      <c r="BTT43" s="192"/>
      <c r="BTU43" s="192"/>
      <c r="BTV43" s="192"/>
      <c r="BTW43" s="192"/>
      <c r="BTX43" s="192"/>
      <c r="BTY43" s="192"/>
      <c r="BTZ43" s="192"/>
      <c r="BUA43" s="192"/>
      <c r="BUB43" s="192"/>
      <c r="BUC43" s="192"/>
      <c r="BUD43" s="192"/>
      <c r="BUE43" s="192"/>
      <c r="BUF43" s="192"/>
      <c r="BUG43" s="192"/>
      <c r="BUH43" s="192"/>
      <c r="BUI43" s="192"/>
      <c r="BUJ43" s="192"/>
      <c r="BUK43" s="192"/>
      <c r="BUL43" s="192"/>
      <c r="BUM43" s="192"/>
      <c r="BUN43" s="192"/>
      <c r="BUO43" s="192"/>
      <c r="BUP43" s="192"/>
      <c r="BUQ43" s="192"/>
      <c r="BUR43" s="192"/>
      <c r="BUS43" s="192"/>
      <c r="BUT43" s="192"/>
      <c r="BUU43" s="192"/>
      <c r="BUV43" s="192"/>
      <c r="BUW43" s="192"/>
      <c r="BUX43" s="192"/>
      <c r="BUY43" s="192"/>
      <c r="BUZ43" s="192"/>
      <c r="BVA43" s="192"/>
      <c r="BVB43" s="192"/>
      <c r="BVC43" s="192"/>
      <c r="BVD43" s="192"/>
      <c r="BVE43" s="192"/>
      <c r="BVF43" s="192"/>
      <c r="BVG43" s="192"/>
      <c r="BVH43" s="192"/>
      <c r="BVI43" s="192"/>
      <c r="BVJ43" s="192"/>
      <c r="BVK43" s="192"/>
      <c r="BVL43" s="192"/>
      <c r="BVM43" s="192"/>
      <c r="BVN43" s="192"/>
      <c r="BVO43" s="192"/>
      <c r="BVP43" s="192"/>
      <c r="BVQ43" s="192"/>
      <c r="BVR43" s="192"/>
      <c r="BVS43" s="192"/>
      <c r="BVT43" s="192"/>
      <c r="BVU43" s="192"/>
      <c r="BVV43" s="192"/>
      <c r="BVW43" s="192"/>
      <c r="BVX43" s="192"/>
      <c r="BVY43" s="192"/>
      <c r="BVZ43" s="192"/>
      <c r="BWA43" s="192"/>
      <c r="BWB43" s="192"/>
      <c r="BWC43" s="192"/>
      <c r="BWD43" s="192"/>
      <c r="BWE43" s="192"/>
      <c r="BWF43" s="192"/>
      <c r="BWG43" s="192"/>
      <c r="BWH43" s="192"/>
      <c r="BWI43" s="192"/>
      <c r="BWJ43" s="192"/>
      <c r="BWK43" s="192"/>
      <c r="BWL43" s="192"/>
      <c r="BWM43" s="192"/>
      <c r="BWN43" s="192"/>
      <c r="BWO43" s="192"/>
      <c r="BWP43" s="192"/>
      <c r="BWQ43" s="192"/>
      <c r="BWR43" s="192"/>
      <c r="BWS43" s="192"/>
      <c r="BWT43" s="192"/>
      <c r="BWU43" s="192"/>
      <c r="BWV43" s="192"/>
      <c r="BWW43" s="192"/>
      <c r="BWX43" s="192"/>
      <c r="BWY43" s="192"/>
      <c r="BWZ43" s="192"/>
      <c r="BXA43" s="192"/>
      <c r="BXB43" s="192"/>
      <c r="BXC43" s="192"/>
      <c r="BXD43" s="192"/>
      <c r="BXE43" s="192"/>
      <c r="BXF43" s="192"/>
      <c r="BXG43" s="192"/>
      <c r="BXH43" s="192"/>
      <c r="BXI43" s="192"/>
      <c r="BXJ43" s="192"/>
      <c r="BXK43" s="192"/>
      <c r="BXL43" s="192"/>
      <c r="BXM43" s="192"/>
      <c r="BXN43" s="192"/>
      <c r="BXO43" s="192"/>
      <c r="BXP43" s="192"/>
      <c r="BXQ43" s="192"/>
      <c r="BXR43" s="192"/>
      <c r="BXS43" s="192"/>
      <c r="BXT43" s="192"/>
      <c r="BXU43" s="192"/>
      <c r="BXV43" s="192"/>
      <c r="BXW43" s="192"/>
      <c r="BXX43" s="192"/>
      <c r="BXY43" s="192"/>
      <c r="BXZ43" s="192"/>
      <c r="BYA43" s="192"/>
      <c r="BYB43" s="192"/>
      <c r="BYC43" s="192"/>
      <c r="BYD43" s="192"/>
      <c r="BYE43" s="192"/>
      <c r="BYF43" s="192"/>
      <c r="BYG43" s="192"/>
      <c r="BYH43" s="192"/>
      <c r="BYI43" s="192"/>
      <c r="BYJ43" s="192"/>
      <c r="BYK43" s="192"/>
      <c r="BYL43" s="192"/>
      <c r="BYM43" s="192"/>
      <c r="BYN43" s="192"/>
      <c r="BYO43" s="192"/>
      <c r="BYP43" s="192"/>
      <c r="BYQ43" s="192"/>
      <c r="BYR43" s="192"/>
      <c r="BYS43" s="192"/>
      <c r="BYT43" s="192"/>
      <c r="BYU43" s="192"/>
      <c r="BYV43" s="192"/>
      <c r="BYW43" s="192"/>
      <c r="BYX43" s="192"/>
      <c r="BYY43" s="192"/>
      <c r="BYZ43" s="192"/>
      <c r="BZA43" s="192"/>
      <c r="BZB43" s="192"/>
      <c r="BZC43" s="192"/>
      <c r="BZD43" s="192"/>
      <c r="BZE43" s="192"/>
      <c r="BZF43" s="192"/>
      <c r="BZG43" s="192"/>
      <c r="BZH43" s="192"/>
      <c r="BZI43" s="192"/>
      <c r="BZJ43" s="192"/>
      <c r="BZK43" s="192"/>
      <c r="BZL43" s="192"/>
      <c r="BZM43" s="192"/>
      <c r="BZN43" s="192"/>
      <c r="BZO43" s="192"/>
      <c r="BZP43" s="192"/>
      <c r="BZQ43" s="192"/>
      <c r="BZR43" s="192"/>
      <c r="BZS43" s="192"/>
      <c r="BZT43" s="192"/>
      <c r="BZU43" s="192"/>
      <c r="BZV43" s="192"/>
      <c r="BZW43" s="192"/>
      <c r="BZX43" s="192"/>
      <c r="BZY43" s="192"/>
      <c r="BZZ43" s="192"/>
      <c r="CAA43" s="192"/>
      <c r="CAB43" s="192"/>
      <c r="CAC43" s="192"/>
      <c r="CAD43" s="192"/>
      <c r="CAE43" s="192"/>
      <c r="CAF43" s="192"/>
      <c r="CAG43" s="192"/>
      <c r="CAH43" s="192"/>
      <c r="CAI43" s="192"/>
      <c r="CAJ43" s="192"/>
      <c r="CAK43" s="192"/>
      <c r="CAL43" s="192"/>
      <c r="CAM43" s="192"/>
      <c r="CAN43" s="192"/>
      <c r="CAO43" s="192"/>
      <c r="CAP43" s="192"/>
      <c r="CAQ43" s="192"/>
      <c r="CAR43" s="192"/>
      <c r="CAS43" s="192"/>
      <c r="CAT43" s="192"/>
      <c r="CAU43" s="192"/>
      <c r="CAV43" s="192"/>
      <c r="CAW43" s="192"/>
      <c r="CAX43" s="192"/>
      <c r="CAY43" s="192"/>
      <c r="CAZ43" s="192"/>
      <c r="CBA43" s="192"/>
      <c r="CBB43" s="192"/>
      <c r="CBC43" s="192"/>
      <c r="CBD43" s="192"/>
      <c r="CBE43" s="192"/>
      <c r="CBF43" s="192"/>
      <c r="CBG43" s="192"/>
      <c r="CBH43" s="192"/>
      <c r="CBI43" s="192"/>
      <c r="CBJ43" s="192"/>
      <c r="CBK43" s="192"/>
      <c r="CBL43" s="192"/>
      <c r="CBM43" s="192"/>
      <c r="CBN43" s="192"/>
      <c r="CBO43" s="192"/>
      <c r="CBP43" s="192"/>
      <c r="CBQ43" s="192"/>
      <c r="CBR43" s="192"/>
      <c r="CBS43" s="192"/>
      <c r="CBT43" s="192"/>
      <c r="CBU43" s="192"/>
      <c r="CBV43" s="192"/>
      <c r="CBW43" s="192"/>
      <c r="CBX43" s="192"/>
      <c r="CBY43" s="192"/>
      <c r="CBZ43" s="192"/>
      <c r="CCA43" s="192"/>
      <c r="CCB43" s="192"/>
      <c r="CCC43" s="192"/>
      <c r="CCD43" s="192"/>
      <c r="CCE43" s="192"/>
      <c r="CCF43" s="192"/>
      <c r="CCG43" s="192"/>
      <c r="CCH43" s="192"/>
      <c r="CCI43" s="192"/>
      <c r="CCJ43" s="192"/>
      <c r="CCK43" s="192"/>
      <c r="CCL43" s="192"/>
      <c r="CCM43" s="192"/>
      <c r="CCN43" s="192"/>
      <c r="CCO43" s="192"/>
      <c r="CCP43" s="192"/>
      <c r="CCQ43" s="192"/>
      <c r="CCR43" s="192"/>
      <c r="CCS43" s="192"/>
      <c r="CCT43" s="192"/>
      <c r="CCU43" s="192"/>
      <c r="CCV43" s="192"/>
      <c r="CCW43" s="192"/>
      <c r="CCX43" s="192"/>
      <c r="CCY43" s="192"/>
      <c r="CCZ43" s="192"/>
      <c r="CDA43" s="192"/>
      <c r="CDB43" s="192"/>
      <c r="CDC43" s="192"/>
      <c r="CDD43" s="192"/>
      <c r="CDE43" s="192"/>
      <c r="CDF43" s="192"/>
      <c r="CDG43" s="192"/>
      <c r="CDH43" s="192"/>
      <c r="CDI43" s="192"/>
      <c r="CDJ43" s="192"/>
      <c r="CDK43" s="192"/>
      <c r="CDL43" s="192"/>
      <c r="CDM43" s="192"/>
      <c r="CDN43" s="192"/>
      <c r="CDO43" s="192"/>
      <c r="CDP43" s="192"/>
      <c r="CDQ43" s="192"/>
      <c r="CDR43" s="192"/>
      <c r="CDS43" s="192"/>
      <c r="CDT43" s="192"/>
      <c r="CDU43" s="192"/>
      <c r="CDV43" s="192"/>
      <c r="CDW43" s="192"/>
      <c r="CDX43" s="192"/>
      <c r="CDY43" s="192"/>
      <c r="CDZ43" s="192"/>
      <c r="CEA43" s="192"/>
      <c r="CEB43" s="192"/>
      <c r="CEC43" s="192"/>
      <c r="CED43" s="192"/>
      <c r="CEE43" s="192"/>
      <c r="CEF43" s="192"/>
      <c r="CEG43" s="192"/>
      <c r="CEH43" s="192"/>
      <c r="CEI43" s="192"/>
      <c r="CEJ43" s="192"/>
      <c r="CEK43" s="192"/>
      <c r="CEL43" s="192"/>
      <c r="CEM43" s="192"/>
      <c r="CEN43" s="192"/>
      <c r="CEO43" s="192"/>
      <c r="CEP43" s="192"/>
      <c r="CEQ43" s="192"/>
      <c r="CER43" s="192"/>
      <c r="CES43" s="192"/>
      <c r="CET43" s="192"/>
      <c r="CEU43" s="192"/>
      <c r="CEV43" s="192"/>
      <c r="CEW43" s="192"/>
      <c r="CEX43" s="192"/>
      <c r="CEY43" s="192"/>
      <c r="CEZ43" s="192"/>
      <c r="CFA43" s="192"/>
      <c r="CFB43" s="192"/>
      <c r="CFC43" s="192"/>
      <c r="CFD43" s="192"/>
      <c r="CFE43" s="192"/>
      <c r="CFF43" s="192"/>
      <c r="CFG43" s="192"/>
      <c r="CFH43" s="192"/>
      <c r="CFI43" s="192"/>
      <c r="CFJ43" s="192"/>
      <c r="CFK43" s="192"/>
      <c r="CFL43" s="192"/>
      <c r="CFM43" s="192"/>
      <c r="CFN43" s="192"/>
      <c r="CFO43" s="192"/>
      <c r="CFP43" s="192"/>
      <c r="CFQ43" s="192"/>
      <c r="CFR43" s="192"/>
      <c r="CFS43" s="192"/>
      <c r="CFT43" s="192"/>
      <c r="CFU43" s="192"/>
      <c r="CFV43" s="192"/>
      <c r="CFW43" s="192"/>
      <c r="CFX43" s="192"/>
      <c r="CFY43" s="192"/>
      <c r="CFZ43" s="192"/>
      <c r="CGA43" s="192"/>
      <c r="CGB43" s="192"/>
      <c r="CGC43" s="192"/>
      <c r="CGD43" s="192"/>
      <c r="CGE43" s="192"/>
      <c r="CGF43" s="192"/>
      <c r="CGG43" s="192"/>
      <c r="CGH43" s="192"/>
      <c r="CGI43" s="192"/>
      <c r="CGJ43" s="192"/>
      <c r="CGK43" s="192"/>
      <c r="CGL43" s="192"/>
      <c r="CGM43" s="192"/>
      <c r="CGN43" s="192"/>
      <c r="CGO43" s="192"/>
      <c r="CGP43" s="192"/>
      <c r="CGQ43" s="192"/>
      <c r="CGR43" s="192"/>
      <c r="CGS43" s="192"/>
      <c r="CGT43" s="192"/>
      <c r="CGU43" s="192"/>
      <c r="CGV43" s="192"/>
      <c r="CGW43" s="192"/>
      <c r="CGX43" s="192"/>
      <c r="CGY43" s="192"/>
      <c r="CGZ43" s="192"/>
      <c r="CHA43" s="192"/>
      <c r="CHB43" s="192"/>
      <c r="CHC43" s="192"/>
      <c r="CHD43" s="192"/>
      <c r="CHE43" s="192"/>
      <c r="CHF43" s="192"/>
      <c r="CHG43" s="192"/>
      <c r="CHH43" s="192"/>
      <c r="CHI43" s="192"/>
      <c r="CHJ43" s="192"/>
      <c r="CHK43" s="192"/>
      <c r="CHL43" s="192"/>
      <c r="CHM43" s="192"/>
      <c r="CHN43" s="192"/>
      <c r="CHO43" s="192"/>
      <c r="CHP43" s="192"/>
      <c r="CHQ43" s="192"/>
      <c r="CHR43" s="192"/>
      <c r="CHS43" s="192"/>
      <c r="CHT43" s="192"/>
      <c r="CHU43" s="192"/>
      <c r="CHV43" s="192"/>
      <c r="CHW43" s="192"/>
      <c r="CHX43" s="192"/>
      <c r="CHY43" s="192"/>
      <c r="CHZ43" s="192"/>
      <c r="CIA43" s="192"/>
      <c r="CIB43" s="192"/>
      <c r="CIC43" s="192"/>
      <c r="CID43" s="192"/>
      <c r="CIE43" s="192"/>
      <c r="CIF43" s="192"/>
      <c r="CIG43" s="192"/>
      <c r="CIH43" s="192"/>
      <c r="CII43" s="192"/>
      <c r="CIJ43" s="192"/>
      <c r="CIK43" s="192"/>
      <c r="CIL43" s="192"/>
      <c r="CIM43" s="192"/>
      <c r="CIN43" s="192"/>
      <c r="CIO43" s="192"/>
      <c r="CIP43" s="192"/>
      <c r="CIQ43" s="192"/>
      <c r="CIR43" s="192"/>
      <c r="CIS43" s="192"/>
      <c r="CIT43" s="192"/>
      <c r="CIU43" s="192"/>
      <c r="CIV43" s="192"/>
      <c r="CIW43" s="192"/>
      <c r="CIX43" s="192"/>
      <c r="CIY43" s="192"/>
      <c r="CIZ43" s="192"/>
      <c r="CJA43" s="192"/>
      <c r="CJB43" s="192"/>
      <c r="CJC43" s="192"/>
      <c r="CJD43" s="192"/>
      <c r="CJE43" s="192"/>
      <c r="CJF43" s="192"/>
      <c r="CJG43" s="192"/>
      <c r="CJH43" s="192"/>
      <c r="CJI43" s="192"/>
      <c r="CJJ43" s="192"/>
      <c r="CJK43" s="192"/>
      <c r="CJL43" s="192"/>
      <c r="CJM43" s="192"/>
      <c r="CJN43" s="192"/>
      <c r="CJO43" s="192"/>
      <c r="CJP43" s="192"/>
      <c r="CJQ43" s="192"/>
      <c r="CJR43" s="192"/>
      <c r="CJS43" s="192"/>
      <c r="CJT43" s="192"/>
      <c r="CJU43" s="192"/>
      <c r="CJV43" s="192"/>
      <c r="CJW43" s="192"/>
      <c r="CJX43" s="192"/>
      <c r="CJY43" s="192"/>
      <c r="CJZ43" s="192"/>
      <c r="CKA43" s="192"/>
      <c r="CKB43" s="192"/>
      <c r="CKC43" s="192"/>
      <c r="CKD43" s="192"/>
      <c r="CKE43" s="192"/>
      <c r="CKF43" s="192"/>
      <c r="CKG43" s="192"/>
      <c r="CKH43" s="192"/>
      <c r="CKI43" s="192"/>
      <c r="CKJ43" s="192"/>
      <c r="CKK43" s="192"/>
      <c r="CKL43" s="192"/>
      <c r="CKM43" s="192"/>
      <c r="CKN43" s="192"/>
      <c r="CKO43" s="192"/>
      <c r="CKP43" s="192"/>
      <c r="CKQ43" s="192"/>
      <c r="CKR43" s="192"/>
      <c r="CKS43" s="192"/>
      <c r="CKT43" s="192"/>
      <c r="CKU43" s="192"/>
      <c r="CKV43" s="192"/>
      <c r="CKW43" s="192"/>
      <c r="CKX43" s="192"/>
      <c r="CKY43" s="192"/>
      <c r="CKZ43" s="192"/>
      <c r="CLA43" s="192"/>
      <c r="CLB43" s="192"/>
      <c r="CLC43" s="192"/>
      <c r="CLD43" s="192"/>
      <c r="CLE43" s="192"/>
      <c r="CLF43" s="192"/>
      <c r="CLG43" s="192"/>
      <c r="CLH43" s="192"/>
      <c r="CLI43" s="192"/>
      <c r="CLJ43" s="192"/>
      <c r="CLK43" s="192"/>
      <c r="CLL43" s="192"/>
      <c r="CLM43" s="192"/>
      <c r="CLN43" s="192"/>
      <c r="CLO43" s="192"/>
      <c r="CLP43" s="192"/>
      <c r="CLQ43" s="192"/>
      <c r="CLR43" s="192"/>
      <c r="CLS43" s="192"/>
      <c r="CLT43" s="192"/>
      <c r="CLU43" s="192"/>
      <c r="CLV43" s="192"/>
      <c r="CLW43" s="192"/>
      <c r="CLX43" s="192"/>
      <c r="CLY43" s="192"/>
      <c r="CLZ43" s="192"/>
      <c r="CMA43" s="192"/>
      <c r="CMB43" s="192"/>
      <c r="CMC43" s="192"/>
      <c r="CMD43" s="192"/>
      <c r="CME43" s="192"/>
      <c r="CMF43" s="192"/>
      <c r="CMG43" s="192"/>
      <c r="CMH43" s="192"/>
      <c r="CMI43" s="192"/>
      <c r="CMJ43" s="192"/>
      <c r="CMK43" s="192"/>
      <c r="CML43" s="192"/>
      <c r="CMM43" s="192"/>
      <c r="CMN43" s="192"/>
      <c r="CMO43" s="192"/>
      <c r="CMP43" s="192"/>
      <c r="CMQ43" s="192"/>
      <c r="CMR43" s="192"/>
      <c r="CMS43" s="192"/>
      <c r="CMT43" s="192"/>
      <c r="CMU43" s="192"/>
      <c r="CMV43" s="192"/>
      <c r="CMW43" s="192"/>
      <c r="CMX43" s="192"/>
      <c r="CMY43" s="192"/>
      <c r="CMZ43" s="192"/>
      <c r="CNA43" s="192"/>
      <c r="CNB43" s="192"/>
      <c r="CNC43" s="192"/>
      <c r="CND43" s="192"/>
      <c r="CNE43" s="192"/>
      <c r="CNF43" s="192"/>
      <c r="CNG43" s="192"/>
      <c r="CNH43" s="192"/>
      <c r="CNI43" s="192"/>
      <c r="CNJ43" s="192"/>
      <c r="CNK43" s="192"/>
      <c r="CNL43" s="192"/>
      <c r="CNM43" s="192"/>
      <c r="CNN43" s="192"/>
      <c r="CNO43" s="192"/>
      <c r="CNP43" s="192"/>
      <c r="CNQ43" s="192"/>
      <c r="CNR43" s="192"/>
      <c r="CNS43" s="192"/>
      <c r="CNT43" s="192"/>
      <c r="CNU43" s="192"/>
      <c r="CNV43" s="192"/>
      <c r="CNW43" s="192"/>
      <c r="CNX43" s="192"/>
      <c r="CNY43" s="192"/>
      <c r="CNZ43" s="192"/>
      <c r="COA43" s="192"/>
      <c r="COB43" s="192"/>
      <c r="COC43" s="192"/>
      <c r="COD43" s="192"/>
      <c r="COE43" s="192"/>
      <c r="COF43" s="192"/>
      <c r="COG43" s="192"/>
      <c r="COH43" s="192"/>
      <c r="COI43" s="192"/>
      <c r="COJ43" s="192"/>
      <c r="COK43" s="192"/>
      <c r="COL43" s="192"/>
      <c r="COM43" s="192"/>
      <c r="CON43" s="192"/>
      <c r="COO43" s="192"/>
      <c r="COP43" s="192"/>
      <c r="COQ43" s="192"/>
      <c r="COR43" s="192"/>
      <c r="COS43" s="192"/>
      <c r="COT43" s="192"/>
      <c r="COU43" s="192"/>
      <c r="COV43" s="192"/>
      <c r="COW43" s="192"/>
      <c r="COX43" s="192"/>
      <c r="COY43" s="192"/>
      <c r="COZ43" s="192"/>
      <c r="CPA43" s="192"/>
      <c r="CPB43" s="192"/>
      <c r="CPC43" s="192"/>
      <c r="CPD43" s="192"/>
      <c r="CPE43" s="192"/>
      <c r="CPF43" s="192"/>
      <c r="CPG43" s="192"/>
      <c r="CPH43" s="192"/>
      <c r="CPI43" s="192"/>
      <c r="CPJ43" s="192"/>
      <c r="CPK43" s="192"/>
      <c r="CPL43" s="192"/>
      <c r="CPM43" s="192"/>
      <c r="CPN43" s="192"/>
      <c r="CPO43" s="192"/>
      <c r="CPP43" s="192"/>
      <c r="CPQ43" s="192"/>
      <c r="CPR43" s="192"/>
      <c r="CPS43" s="192"/>
      <c r="CPT43" s="192"/>
      <c r="CPU43" s="192"/>
      <c r="CPV43" s="192"/>
      <c r="CPW43" s="192"/>
      <c r="CPX43" s="192"/>
      <c r="CPY43" s="192"/>
      <c r="CPZ43" s="192"/>
      <c r="CQA43" s="192"/>
      <c r="CQB43" s="192"/>
      <c r="CQC43" s="192"/>
      <c r="CQD43" s="192"/>
      <c r="CQE43" s="192"/>
      <c r="CQF43" s="192"/>
      <c r="CQG43" s="192"/>
      <c r="CQH43" s="192"/>
      <c r="CQI43" s="192"/>
      <c r="CQJ43" s="192"/>
      <c r="CQK43" s="192"/>
      <c r="CQL43" s="192"/>
      <c r="CQM43" s="192"/>
      <c r="CQN43" s="192"/>
      <c r="CQO43" s="192"/>
      <c r="CQP43" s="192"/>
      <c r="CQQ43" s="192"/>
      <c r="CQR43" s="192"/>
      <c r="CQS43" s="192"/>
      <c r="CQT43" s="192"/>
      <c r="CQU43" s="192"/>
      <c r="CQV43" s="192"/>
      <c r="CQW43" s="192"/>
      <c r="CQX43" s="192"/>
      <c r="CQY43" s="192"/>
      <c r="CQZ43" s="192"/>
      <c r="CRA43" s="192"/>
      <c r="CRB43" s="192"/>
      <c r="CRC43" s="192"/>
      <c r="CRD43" s="192"/>
      <c r="CRE43" s="192"/>
      <c r="CRF43" s="192"/>
      <c r="CRG43" s="192"/>
      <c r="CRH43" s="192"/>
      <c r="CRI43" s="192"/>
      <c r="CRJ43" s="192"/>
      <c r="CRK43" s="192"/>
      <c r="CRL43" s="192"/>
      <c r="CRM43" s="192"/>
      <c r="CRN43" s="192"/>
      <c r="CRO43" s="192"/>
      <c r="CRP43" s="192"/>
      <c r="CRQ43" s="192"/>
      <c r="CRR43" s="192"/>
      <c r="CRS43" s="192"/>
      <c r="CRT43" s="192"/>
      <c r="CRU43" s="192"/>
      <c r="CRV43" s="192"/>
      <c r="CRW43" s="192"/>
      <c r="CRX43" s="192"/>
      <c r="CRY43" s="192"/>
      <c r="CRZ43" s="192"/>
      <c r="CSA43" s="192"/>
      <c r="CSB43" s="192"/>
      <c r="CSC43" s="192"/>
      <c r="CSD43" s="192"/>
      <c r="CSE43" s="192"/>
      <c r="CSF43" s="192"/>
      <c r="CSG43" s="192"/>
      <c r="CSH43" s="192"/>
      <c r="CSI43" s="192"/>
      <c r="CSJ43" s="192"/>
      <c r="CSK43" s="192"/>
      <c r="CSL43" s="192"/>
      <c r="CSM43" s="192"/>
      <c r="CSN43" s="192"/>
      <c r="CSO43" s="192"/>
      <c r="CSP43" s="192"/>
      <c r="CSQ43" s="192"/>
      <c r="CSR43" s="192"/>
      <c r="CSS43" s="192"/>
      <c r="CST43" s="192"/>
      <c r="CSU43" s="192"/>
      <c r="CSV43" s="192"/>
      <c r="CSW43" s="192"/>
      <c r="CSX43" s="192"/>
      <c r="CSY43" s="192"/>
      <c r="CSZ43" s="192"/>
      <c r="CTA43" s="192"/>
      <c r="CTB43" s="192"/>
      <c r="CTC43" s="192"/>
      <c r="CTD43" s="192"/>
      <c r="CTE43" s="192"/>
      <c r="CTF43" s="192"/>
      <c r="CTG43" s="192"/>
      <c r="CTH43" s="192"/>
      <c r="CTI43" s="192"/>
      <c r="CTJ43" s="192"/>
      <c r="CTK43" s="192"/>
      <c r="CTL43" s="192"/>
      <c r="CTM43" s="192"/>
      <c r="CTN43" s="192"/>
      <c r="CTO43" s="192"/>
      <c r="CTP43" s="192"/>
      <c r="CTQ43" s="192"/>
      <c r="CTR43" s="192"/>
      <c r="CTS43" s="192"/>
      <c r="CTT43" s="192"/>
      <c r="CTU43" s="192"/>
      <c r="CTV43" s="192"/>
      <c r="CTW43" s="192"/>
      <c r="CTX43" s="192"/>
      <c r="CTY43" s="192"/>
      <c r="CTZ43" s="192"/>
      <c r="CUA43" s="192"/>
      <c r="CUB43" s="192"/>
      <c r="CUC43" s="192"/>
      <c r="CUD43" s="192"/>
      <c r="CUE43" s="192"/>
      <c r="CUF43" s="192"/>
      <c r="CUG43" s="192"/>
      <c r="CUH43" s="192"/>
      <c r="CUI43" s="192"/>
      <c r="CUJ43" s="192"/>
      <c r="CUK43" s="192"/>
      <c r="CUL43" s="192"/>
      <c r="CUM43" s="192"/>
      <c r="CUN43" s="192"/>
      <c r="CUO43" s="192"/>
      <c r="CUP43" s="192"/>
      <c r="CUQ43" s="192"/>
      <c r="CUR43" s="192"/>
      <c r="CUS43" s="192"/>
      <c r="CUT43" s="192"/>
      <c r="CUU43" s="192"/>
      <c r="CUV43" s="192"/>
      <c r="CUW43" s="192"/>
      <c r="CUX43" s="192"/>
      <c r="CUY43" s="192"/>
      <c r="CUZ43" s="192"/>
      <c r="CVA43" s="192"/>
      <c r="CVB43" s="192"/>
      <c r="CVC43" s="192"/>
      <c r="CVD43" s="192"/>
      <c r="CVE43" s="192"/>
      <c r="CVF43" s="192"/>
      <c r="CVG43" s="192"/>
      <c r="CVH43" s="192"/>
      <c r="CVI43" s="192"/>
      <c r="CVJ43" s="192"/>
      <c r="CVK43" s="192"/>
      <c r="CVL43" s="192"/>
      <c r="CVM43" s="192"/>
      <c r="CVN43" s="192"/>
      <c r="CVO43" s="192"/>
      <c r="CVP43" s="192"/>
      <c r="CVQ43" s="192"/>
      <c r="CVR43" s="192"/>
      <c r="CVS43" s="192"/>
      <c r="CVT43" s="192"/>
      <c r="CVU43" s="192"/>
      <c r="CVV43" s="192"/>
      <c r="CVW43" s="192"/>
      <c r="CVX43" s="192"/>
      <c r="CVY43" s="192"/>
      <c r="CVZ43" s="192"/>
      <c r="CWA43" s="192"/>
      <c r="CWB43" s="192"/>
      <c r="CWC43" s="192"/>
      <c r="CWD43" s="192"/>
      <c r="CWE43" s="192"/>
      <c r="CWF43" s="192"/>
      <c r="CWG43" s="192"/>
      <c r="CWH43" s="192"/>
      <c r="CWI43" s="192"/>
      <c r="CWJ43" s="192"/>
      <c r="CWK43" s="192"/>
      <c r="CWL43" s="192"/>
      <c r="CWM43" s="192"/>
      <c r="CWN43" s="192"/>
      <c r="CWO43" s="192"/>
      <c r="CWP43" s="192"/>
      <c r="CWQ43" s="192"/>
      <c r="CWR43" s="192"/>
      <c r="CWS43" s="192"/>
      <c r="CWT43" s="192"/>
      <c r="CWU43" s="192"/>
      <c r="CWV43" s="192"/>
      <c r="CWW43" s="192"/>
      <c r="CWX43" s="192"/>
      <c r="CWY43" s="192"/>
      <c r="CWZ43" s="192"/>
      <c r="CXA43" s="192"/>
      <c r="CXB43" s="192"/>
      <c r="CXC43" s="192"/>
      <c r="CXD43" s="192"/>
      <c r="CXE43" s="192"/>
      <c r="CXF43" s="192"/>
      <c r="CXG43" s="192"/>
      <c r="CXH43" s="192"/>
      <c r="CXI43" s="192"/>
      <c r="CXJ43" s="192"/>
      <c r="CXK43" s="192"/>
      <c r="CXL43" s="192"/>
      <c r="CXM43" s="192"/>
      <c r="CXN43" s="192"/>
      <c r="CXO43" s="192"/>
      <c r="CXP43" s="192"/>
      <c r="CXQ43" s="192"/>
      <c r="CXR43" s="192"/>
      <c r="CXS43" s="192"/>
      <c r="CXT43" s="192"/>
      <c r="CXU43" s="192"/>
      <c r="CXV43" s="192"/>
      <c r="CXW43" s="192"/>
      <c r="CXX43" s="192"/>
      <c r="CXY43" s="192"/>
      <c r="CXZ43" s="192"/>
      <c r="CYA43" s="192"/>
      <c r="CYB43" s="192"/>
      <c r="CYC43" s="192"/>
      <c r="CYD43" s="192"/>
      <c r="CYE43" s="192"/>
      <c r="CYF43" s="192"/>
      <c r="CYG43" s="192"/>
      <c r="CYH43" s="192"/>
      <c r="CYI43" s="192"/>
      <c r="CYJ43" s="192"/>
      <c r="CYK43" s="192"/>
      <c r="CYL43" s="192"/>
      <c r="CYM43" s="192"/>
      <c r="CYN43" s="192"/>
      <c r="CYO43" s="192"/>
      <c r="CYP43" s="192"/>
      <c r="CYQ43" s="192"/>
      <c r="CYR43" s="192"/>
      <c r="CYS43" s="192"/>
      <c r="CYT43" s="192"/>
      <c r="CYU43" s="192"/>
      <c r="CYV43" s="192"/>
      <c r="CYW43" s="192"/>
      <c r="CYX43" s="192"/>
      <c r="CYY43" s="192"/>
      <c r="CYZ43" s="192"/>
      <c r="CZA43" s="192"/>
      <c r="CZB43" s="192"/>
      <c r="CZC43" s="192"/>
      <c r="CZD43" s="192"/>
      <c r="CZE43" s="192"/>
      <c r="CZF43" s="192"/>
      <c r="CZG43" s="192"/>
      <c r="CZH43" s="192"/>
      <c r="CZI43" s="192"/>
      <c r="CZJ43" s="192"/>
      <c r="CZK43" s="192"/>
      <c r="CZL43" s="192"/>
      <c r="CZM43" s="192"/>
      <c r="CZN43" s="192"/>
      <c r="CZO43" s="192"/>
      <c r="CZP43" s="192"/>
      <c r="CZQ43" s="192"/>
      <c r="CZR43" s="192"/>
      <c r="CZS43" s="192"/>
      <c r="CZT43" s="192"/>
      <c r="CZU43" s="192"/>
      <c r="CZV43" s="192"/>
      <c r="CZW43" s="192"/>
      <c r="CZX43" s="192"/>
      <c r="CZY43" s="192"/>
      <c r="CZZ43" s="192"/>
      <c r="DAA43" s="192"/>
      <c r="DAB43" s="192"/>
      <c r="DAC43" s="192"/>
      <c r="DAD43" s="192"/>
      <c r="DAE43" s="192"/>
      <c r="DAF43" s="192"/>
      <c r="DAG43" s="192"/>
      <c r="DAH43" s="192"/>
      <c r="DAI43" s="192"/>
      <c r="DAJ43" s="192"/>
      <c r="DAK43" s="192"/>
      <c r="DAL43" s="192"/>
      <c r="DAM43" s="192"/>
      <c r="DAN43" s="192"/>
      <c r="DAO43" s="192"/>
      <c r="DAP43" s="192"/>
      <c r="DAQ43" s="192"/>
      <c r="DAR43" s="192"/>
      <c r="DAS43" s="192"/>
      <c r="DAT43" s="192"/>
      <c r="DAU43" s="192"/>
      <c r="DAV43" s="192"/>
      <c r="DAW43" s="192"/>
      <c r="DAX43" s="192"/>
      <c r="DAY43" s="192"/>
      <c r="DAZ43" s="192"/>
      <c r="DBA43" s="192"/>
      <c r="DBB43" s="192"/>
      <c r="DBC43" s="192"/>
      <c r="DBD43" s="192"/>
      <c r="DBE43" s="192"/>
      <c r="DBF43" s="192"/>
      <c r="DBG43" s="192"/>
      <c r="DBH43" s="192"/>
      <c r="DBI43" s="192"/>
      <c r="DBJ43" s="192"/>
      <c r="DBK43" s="192"/>
      <c r="DBL43" s="192"/>
      <c r="DBM43" s="192"/>
      <c r="DBN43" s="192"/>
      <c r="DBO43" s="192"/>
      <c r="DBP43" s="192"/>
      <c r="DBQ43" s="192"/>
      <c r="DBR43" s="192"/>
      <c r="DBS43" s="192"/>
      <c r="DBT43" s="192"/>
      <c r="DBU43" s="192"/>
      <c r="DBV43" s="192"/>
      <c r="DBW43" s="192"/>
      <c r="DBX43" s="192"/>
      <c r="DBY43" s="192"/>
      <c r="DBZ43" s="192"/>
      <c r="DCA43" s="192"/>
      <c r="DCB43" s="192"/>
      <c r="DCC43" s="192"/>
      <c r="DCD43" s="192"/>
      <c r="DCE43" s="192"/>
      <c r="DCF43" s="192"/>
      <c r="DCG43" s="192"/>
      <c r="DCH43" s="192"/>
      <c r="DCI43" s="192"/>
      <c r="DCJ43" s="192"/>
      <c r="DCK43" s="192"/>
      <c r="DCL43" s="192"/>
      <c r="DCM43" s="192"/>
      <c r="DCN43" s="192"/>
      <c r="DCO43" s="192"/>
      <c r="DCP43" s="192"/>
      <c r="DCQ43" s="192"/>
      <c r="DCR43" s="192"/>
      <c r="DCS43" s="192"/>
      <c r="DCT43" s="192"/>
      <c r="DCU43" s="192"/>
      <c r="DCV43" s="192"/>
      <c r="DCW43" s="192"/>
      <c r="DCX43" s="192"/>
      <c r="DCY43" s="192"/>
      <c r="DCZ43" s="192"/>
      <c r="DDA43" s="192"/>
      <c r="DDB43" s="192"/>
      <c r="DDC43" s="192"/>
      <c r="DDD43" s="192"/>
      <c r="DDE43" s="192"/>
      <c r="DDF43" s="192"/>
      <c r="DDG43" s="192"/>
      <c r="DDH43" s="192"/>
      <c r="DDI43" s="192"/>
      <c r="DDJ43" s="192"/>
      <c r="DDK43" s="192"/>
      <c r="DDL43" s="192"/>
      <c r="DDM43" s="192"/>
      <c r="DDN43" s="192"/>
      <c r="DDO43" s="192"/>
      <c r="DDP43" s="192"/>
      <c r="DDQ43" s="192"/>
      <c r="DDR43" s="192"/>
      <c r="DDS43" s="192"/>
      <c r="DDT43" s="192"/>
      <c r="DDU43" s="192"/>
      <c r="DDV43" s="192"/>
      <c r="DDW43" s="192"/>
      <c r="DDX43" s="192"/>
      <c r="DDY43" s="192"/>
      <c r="DDZ43" s="192"/>
      <c r="DEA43" s="192"/>
      <c r="DEB43" s="192"/>
      <c r="DEC43" s="192"/>
      <c r="DED43" s="192"/>
      <c r="DEE43" s="192"/>
      <c r="DEF43" s="192"/>
      <c r="DEG43" s="192"/>
      <c r="DEH43" s="192"/>
      <c r="DEI43" s="192"/>
      <c r="DEJ43" s="192"/>
      <c r="DEK43" s="192"/>
      <c r="DEL43" s="192"/>
      <c r="DEM43" s="192"/>
      <c r="DEN43" s="192"/>
      <c r="DEO43" s="192"/>
      <c r="DEP43" s="192"/>
      <c r="DEQ43" s="192"/>
      <c r="DER43" s="192"/>
      <c r="DES43" s="192"/>
      <c r="DET43" s="192"/>
      <c r="DEU43" s="192"/>
      <c r="DEV43" s="192"/>
      <c r="DEW43" s="192"/>
      <c r="DEX43" s="192"/>
      <c r="DEY43" s="192"/>
      <c r="DEZ43" s="192"/>
      <c r="DFA43" s="192"/>
      <c r="DFB43" s="192"/>
      <c r="DFC43" s="192"/>
      <c r="DFD43" s="192"/>
      <c r="DFE43" s="192"/>
      <c r="DFF43" s="192"/>
      <c r="DFG43" s="192"/>
      <c r="DFH43" s="192"/>
      <c r="DFI43" s="192"/>
      <c r="DFJ43" s="192"/>
      <c r="DFK43" s="192"/>
      <c r="DFL43" s="192"/>
      <c r="DFM43" s="192"/>
      <c r="DFN43" s="192"/>
      <c r="DFO43" s="192"/>
      <c r="DFP43" s="192"/>
      <c r="DFQ43" s="192"/>
      <c r="DFR43" s="192"/>
      <c r="DFS43" s="192"/>
      <c r="DFT43" s="192"/>
      <c r="DFU43" s="192"/>
      <c r="DFV43" s="192"/>
      <c r="DFW43" s="192"/>
      <c r="DFX43" s="192"/>
      <c r="DFY43" s="192"/>
      <c r="DFZ43" s="192"/>
      <c r="DGA43" s="192"/>
      <c r="DGB43" s="192"/>
      <c r="DGC43" s="192"/>
      <c r="DGD43" s="192"/>
      <c r="DGE43" s="192"/>
      <c r="DGF43" s="192"/>
      <c r="DGG43" s="192"/>
      <c r="DGH43" s="192"/>
      <c r="DGI43" s="192"/>
      <c r="DGJ43" s="192"/>
      <c r="DGK43" s="192"/>
      <c r="DGL43" s="192"/>
      <c r="DGM43" s="192"/>
      <c r="DGN43" s="192"/>
      <c r="DGO43" s="192"/>
      <c r="DGP43" s="192"/>
      <c r="DGQ43" s="192"/>
      <c r="DGR43" s="192"/>
      <c r="DGS43" s="192"/>
      <c r="DGT43" s="192"/>
      <c r="DGU43" s="192"/>
      <c r="DGV43" s="192"/>
      <c r="DGW43" s="192"/>
      <c r="DGX43" s="192"/>
      <c r="DGY43" s="192"/>
      <c r="DGZ43" s="192"/>
      <c r="DHA43" s="192"/>
      <c r="DHB43" s="192"/>
      <c r="DHC43" s="192"/>
      <c r="DHD43" s="192"/>
      <c r="DHE43" s="192"/>
      <c r="DHF43" s="192"/>
      <c r="DHG43" s="192"/>
      <c r="DHH43" s="192"/>
      <c r="DHI43" s="192"/>
      <c r="DHJ43" s="192"/>
      <c r="DHK43" s="192"/>
      <c r="DHL43" s="192"/>
      <c r="DHM43" s="192"/>
      <c r="DHN43" s="192"/>
      <c r="DHO43" s="192"/>
      <c r="DHP43" s="192"/>
      <c r="DHQ43" s="192"/>
      <c r="DHR43" s="192"/>
      <c r="DHS43" s="192"/>
      <c r="DHT43" s="192"/>
      <c r="DHU43" s="192"/>
      <c r="DHV43" s="192"/>
      <c r="DHW43" s="192"/>
      <c r="DHX43" s="192"/>
      <c r="DHY43" s="192"/>
      <c r="DHZ43" s="192"/>
      <c r="DIA43" s="192"/>
      <c r="DIB43" s="192"/>
      <c r="DIC43" s="192"/>
      <c r="DID43" s="192"/>
      <c r="DIE43" s="192"/>
      <c r="DIF43" s="192"/>
      <c r="DIG43" s="192"/>
      <c r="DIH43" s="192"/>
      <c r="DII43" s="192"/>
      <c r="DIJ43" s="192"/>
      <c r="DIK43" s="192"/>
      <c r="DIL43" s="192"/>
      <c r="DIM43" s="192"/>
      <c r="DIN43" s="192"/>
      <c r="DIO43" s="192"/>
      <c r="DIP43" s="192"/>
      <c r="DIQ43" s="192"/>
      <c r="DIR43" s="192"/>
      <c r="DIS43" s="192"/>
      <c r="DIT43" s="192"/>
      <c r="DIU43" s="192"/>
      <c r="DIV43" s="192"/>
      <c r="DIW43" s="192"/>
      <c r="DIX43" s="192"/>
      <c r="DIY43" s="192"/>
      <c r="DIZ43" s="192"/>
      <c r="DJA43" s="192"/>
      <c r="DJB43" s="192"/>
      <c r="DJC43" s="192"/>
      <c r="DJD43" s="192"/>
      <c r="DJE43" s="192"/>
      <c r="DJF43" s="192"/>
      <c r="DJG43" s="192"/>
      <c r="DJH43" s="192"/>
      <c r="DJI43" s="192"/>
      <c r="DJJ43" s="192"/>
      <c r="DJK43" s="192"/>
      <c r="DJL43" s="192"/>
      <c r="DJM43" s="192"/>
      <c r="DJN43" s="192"/>
      <c r="DJO43" s="192"/>
      <c r="DJP43" s="192"/>
      <c r="DJQ43" s="192"/>
      <c r="DJR43" s="192"/>
      <c r="DJS43" s="192"/>
      <c r="DJT43" s="192"/>
      <c r="DJU43" s="192"/>
      <c r="DJV43" s="192"/>
      <c r="DJW43" s="192"/>
      <c r="DJX43" s="192"/>
      <c r="DJY43" s="192"/>
      <c r="DJZ43" s="192"/>
      <c r="DKA43" s="192"/>
      <c r="DKB43" s="192"/>
      <c r="DKC43" s="192"/>
      <c r="DKD43" s="192"/>
      <c r="DKE43" s="192"/>
      <c r="DKF43" s="192"/>
      <c r="DKG43" s="192"/>
      <c r="DKH43" s="192"/>
      <c r="DKI43" s="192"/>
      <c r="DKJ43" s="192"/>
      <c r="DKK43" s="192"/>
      <c r="DKL43" s="192"/>
      <c r="DKM43" s="192"/>
      <c r="DKN43" s="192"/>
      <c r="DKO43" s="192"/>
      <c r="DKP43" s="192"/>
      <c r="DKQ43" s="192"/>
      <c r="DKR43" s="192"/>
      <c r="DKS43" s="192"/>
      <c r="DKT43" s="192"/>
      <c r="DKU43" s="192"/>
      <c r="DKV43" s="192"/>
      <c r="DKW43" s="192"/>
      <c r="DKX43" s="192"/>
      <c r="DKY43" s="192"/>
      <c r="DKZ43" s="192"/>
      <c r="DLA43" s="192"/>
      <c r="DLB43" s="192"/>
      <c r="DLC43" s="192"/>
      <c r="DLD43" s="192"/>
      <c r="DLE43" s="192"/>
      <c r="DLF43" s="192"/>
      <c r="DLG43" s="192"/>
      <c r="DLH43" s="192"/>
      <c r="DLI43" s="192"/>
      <c r="DLJ43" s="192"/>
      <c r="DLK43" s="192"/>
      <c r="DLL43" s="192"/>
      <c r="DLM43" s="192"/>
      <c r="DLN43" s="192"/>
      <c r="DLO43" s="192"/>
      <c r="DLP43" s="192"/>
      <c r="DLQ43" s="192"/>
      <c r="DLR43" s="192"/>
      <c r="DLS43" s="192"/>
      <c r="DLT43" s="192"/>
      <c r="DLU43" s="192"/>
      <c r="DLV43" s="192"/>
      <c r="DLW43" s="192"/>
      <c r="DLX43" s="192"/>
      <c r="DLY43" s="192"/>
      <c r="DLZ43" s="192"/>
      <c r="DMA43" s="192"/>
      <c r="DMB43" s="192"/>
      <c r="DMC43" s="192"/>
      <c r="DMD43" s="192"/>
      <c r="DME43" s="192"/>
      <c r="DMF43" s="192"/>
      <c r="DMG43" s="192"/>
      <c r="DMH43" s="192"/>
      <c r="DMI43" s="192"/>
      <c r="DMJ43" s="192"/>
      <c r="DMK43" s="192"/>
      <c r="DML43" s="192"/>
      <c r="DMM43" s="192"/>
      <c r="DMN43" s="192"/>
      <c r="DMO43" s="192"/>
      <c r="DMP43" s="192"/>
      <c r="DMQ43" s="192"/>
      <c r="DMR43" s="192"/>
      <c r="DMS43" s="192"/>
      <c r="DMT43" s="192"/>
      <c r="DMU43" s="192"/>
      <c r="DMV43" s="192"/>
      <c r="DMW43" s="192"/>
      <c r="DMX43" s="192"/>
      <c r="DMY43" s="192"/>
      <c r="DMZ43" s="192"/>
      <c r="DNA43" s="192"/>
      <c r="DNB43" s="192"/>
      <c r="DNC43" s="192"/>
      <c r="DND43" s="192"/>
      <c r="DNE43" s="192"/>
      <c r="DNF43" s="192"/>
      <c r="DNG43" s="192"/>
      <c r="DNH43" s="192"/>
      <c r="DNI43" s="192"/>
      <c r="DNJ43" s="192"/>
      <c r="DNK43" s="192"/>
      <c r="DNL43" s="192"/>
      <c r="DNM43" s="192"/>
      <c r="DNN43" s="192"/>
      <c r="DNO43" s="192"/>
      <c r="DNP43" s="192"/>
      <c r="DNQ43" s="192"/>
      <c r="DNR43" s="192"/>
      <c r="DNS43" s="192"/>
      <c r="DNT43" s="192"/>
      <c r="DNU43" s="192"/>
      <c r="DNV43" s="192"/>
      <c r="DNW43" s="192"/>
      <c r="DNX43" s="192"/>
      <c r="DNY43" s="192"/>
      <c r="DNZ43" s="192"/>
      <c r="DOA43" s="192"/>
      <c r="DOB43" s="192"/>
      <c r="DOC43" s="192"/>
      <c r="DOD43" s="192"/>
      <c r="DOE43" s="192"/>
      <c r="DOF43" s="192"/>
      <c r="DOG43" s="192"/>
      <c r="DOH43" s="192"/>
      <c r="DOI43" s="192"/>
      <c r="DOJ43" s="192"/>
      <c r="DOK43" s="192"/>
      <c r="DOL43" s="192"/>
      <c r="DOM43" s="192"/>
      <c r="DON43" s="192"/>
      <c r="DOO43" s="192"/>
      <c r="DOP43" s="192"/>
      <c r="DOQ43" s="192"/>
      <c r="DOR43" s="192"/>
      <c r="DOS43" s="192"/>
      <c r="DOT43" s="192"/>
      <c r="DOU43" s="192"/>
      <c r="DOV43" s="192"/>
      <c r="DOW43" s="192"/>
      <c r="DOX43" s="192"/>
      <c r="DOY43" s="192"/>
      <c r="DOZ43" s="192"/>
      <c r="DPA43" s="192"/>
      <c r="DPB43" s="192"/>
      <c r="DPC43" s="192"/>
      <c r="DPD43" s="192"/>
      <c r="DPE43" s="192"/>
      <c r="DPF43" s="192"/>
      <c r="DPG43" s="192"/>
      <c r="DPH43" s="192"/>
      <c r="DPI43" s="192"/>
      <c r="DPJ43" s="192"/>
      <c r="DPK43" s="192"/>
      <c r="DPL43" s="192"/>
      <c r="DPM43" s="192"/>
      <c r="DPN43" s="192"/>
      <c r="DPO43" s="192"/>
      <c r="DPP43" s="192"/>
      <c r="DPQ43" s="192"/>
      <c r="DPR43" s="192"/>
      <c r="DPS43" s="192"/>
      <c r="DPT43" s="192"/>
      <c r="DPU43" s="192"/>
      <c r="DPV43" s="192"/>
      <c r="DPW43" s="192"/>
      <c r="DPX43" s="192"/>
      <c r="DPY43" s="192"/>
      <c r="DPZ43" s="192"/>
      <c r="DQA43" s="192"/>
      <c r="DQB43" s="192"/>
      <c r="DQC43" s="192"/>
      <c r="DQD43" s="192"/>
      <c r="DQE43" s="192"/>
      <c r="DQF43" s="192"/>
      <c r="DQG43" s="192"/>
      <c r="DQH43" s="192"/>
      <c r="DQI43" s="192"/>
      <c r="DQJ43" s="192"/>
      <c r="DQK43" s="192"/>
      <c r="DQL43" s="192"/>
      <c r="DQM43" s="192"/>
      <c r="DQN43" s="192"/>
      <c r="DQO43" s="192"/>
      <c r="DQP43" s="192"/>
      <c r="DQQ43" s="192"/>
      <c r="DQR43" s="192"/>
      <c r="DQS43" s="192"/>
      <c r="DQT43" s="192"/>
      <c r="DQU43" s="192"/>
      <c r="DQV43" s="192"/>
      <c r="DQW43" s="192"/>
      <c r="DQX43" s="192"/>
      <c r="DQY43" s="192"/>
      <c r="DQZ43" s="192"/>
      <c r="DRA43" s="192"/>
      <c r="DRB43" s="192"/>
      <c r="DRC43" s="192"/>
      <c r="DRD43" s="192"/>
      <c r="DRE43" s="192"/>
      <c r="DRF43" s="192"/>
      <c r="DRG43" s="192"/>
      <c r="DRH43" s="192"/>
      <c r="DRI43" s="192"/>
      <c r="DRJ43" s="192"/>
      <c r="DRK43" s="192"/>
      <c r="DRL43" s="192"/>
      <c r="DRM43" s="192"/>
      <c r="DRN43" s="192"/>
      <c r="DRO43" s="192"/>
      <c r="DRP43" s="192"/>
      <c r="DRQ43" s="192"/>
      <c r="DRR43" s="192"/>
      <c r="DRS43" s="192"/>
      <c r="DRT43" s="192"/>
      <c r="DRU43" s="192"/>
      <c r="DRV43" s="192"/>
      <c r="DRW43" s="192"/>
      <c r="DRX43" s="192"/>
      <c r="DRY43" s="192"/>
      <c r="DRZ43" s="192"/>
      <c r="DSA43" s="192"/>
      <c r="DSB43" s="192"/>
      <c r="DSC43" s="192"/>
      <c r="DSD43" s="192"/>
      <c r="DSE43" s="192"/>
      <c r="DSF43" s="192"/>
      <c r="DSG43" s="192"/>
      <c r="DSH43" s="192"/>
      <c r="DSI43" s="192"/>
      <c r="DSJ43" s="192"/>
      <c r="DSK43" s="192"/>
      <c r="DSL43" s="192"/>
      <c r="DSM43" s="192"/>
      <c r="DSN43" s="192"/>
      <c r="DSO43" s="192"/>
      <c r="DSP43" s="192"/>
      <c r="DSQ43" s="192"/>
      <c r="DSR43" s="192"/>
      <c r="DSS43" s="192"/>
      <c r="DST43" s="192"/>
      <c r="DSU43" s="192"/>
      <c r="DSV43" s="192"/>
      <c r="DSW43" s="192"/>
      <c r="DSX43" s="192"/>
      <c r="DSY43" s="192"/>
      <c r="DSZ43" s="192"/>
      <c r="DTA43" s="192"/>
      <c r="DTB43" s="192"/>
      <c r="DTC43" s="192"/>
      <c r="DTD43" s="192"/>
      <c r="DTE43" s="192"/>
      <c r="DTF43" s="192"/>
      <c r="DTG43" s="192"/>
      <c r="DTH43" s="192"/>
      <c r="DTI43" s="192"/>
      <c r="DTJ43" s="192"/>
      <c r="DTK43" s="192"/>
      <c r="DTL43" s="192"/>
      <c r="DTM43" s="192"/>
      <c r="DTN43" s="192"/>
      <c r="DTO43" s="192"/>
      <c r="DTP43" s="192"/>
      <c r="DTQ43" s="192"/>
      <c r="DTR43" s="192"/>
      <c r="DTS43" s="192"/>
      <c r="DTT43" s="192"/>
      <c r="DTU43" s="192"/>
      <c r="DTV43" s="192"/>
      <c r="DTW43" s="192"/>
      <c r="DTX43" s="192"/>
      <c r="DTY43" s="192"/>
      <c r="DTZ43" s="192"/>
      <c r="DUA43" s="192"/>
      <c r="DUB43" s="192"/>
      <c r="DUC43" s="192"/>
      <c r="DUD43" s="192"/>
      <c r="DUE43" s="192"/>
      <c r="DUF43" s="192"/>
      <c r="DUG43" s="192"/>
      <c r="DUH43" s="192"/>
      <c r="DUI43" s="192"/>
      <c r="DUJ43" s="192"/>
      <c r="DUK43" s="192"/>
      <c r="DUL43" s="192"/>
      <c r="DUM43" s="192"/>
      <c r="DUN43" s="192"/>
      <c r="DUO43" s="192"/>
      <c r="DUP43" s="192"/>
      <c r="DUQ43" s="192"/>
      <c r="DUR43" s="192"/>
      <c r="DUS43" s="192"/>
      <c r="DUT43" s="192"/>
      <c r="DUU43" s="192"/>
      <c r="DUV43" s="192"/>
      <c r="DUW43" s="192"/>
      <c r="DUX43" s="192"/>
      <c r="DUY43" s="192"/>
      <c r="DUZ43" s="192"/>
      <c r="DVA43" s="192"/>
      <c r="DVB43" s="192"/>
      <c r="DVC43" s="192"/>
      <c r="DVD43" s="192"/>
      <c r="DVE43" s="192"/>
      <c r="DVF43" s="192"/>
      <c r="DVG43" s="192"/>
      <c r="DVH43" s="192"/>
      <c r="DVI43" s="192"/>
      <c r="DVJ43" s="192"/>
      <c r="DVK43" s="192"/>
      <c r="DVL43" s="192"/>
      <c r="DVM43" s="192"/>
      <c r="DVN43" s="192"/>
      <c r="DVO43" s="192"/>
      <c r="DVP43" s="192"/>
      <c r="DVQ43" s="192"/>
      <c r="DVR43" s="192"/>
      <c r="DVS43" s="192"/>
      <c r="DVT43" s="192"/>
      <c r="DVU43" s="192"/>
      <c r="DVV43" s="192"/>
      <c r="DVW43" s="192"/>
      <c r="DVX43" s="192"/>
      <c r="DVY43" s="192"/>
      <c r="DVZ43" s="192"/>
      <c r="DWA43" s="192"/>
      <c r="DWB43" s="192"/>
      <c r="DWC43" s="192"/>
      <c r="DWD43" s="192"/>
      <c r="DWE43" s="192"/>
      <c r="DWF43" s="192"/>
      <c r="DWG43" s="192"/>
      <c r="DWH43" s="192"/>
      <c r="DWI43" s="192"/>
      <c r="DWJ43" s="192"/>
      <c r="DWK43" s="192"/>
      <c r="DWL43" s="192"/>
      <c r="DWM43" s="192"/>
      <c r="DWN43" s="192"/>
      <c r="DWO43" s="192"/>
      <c r="DWP43" s="192"/>
      <c r="DWQ43" s="192"/>
      <c r="DWR43" s="192"/>
      <c r="DWS43" s="192"/>
      <c r="DWT43" s="192"/>
      <c r="DWU43" s="192"/>
      <c r="DWV43" s="192"/>
      <c r="DWW43" s="192"/>
      <c r="DWX43" s="192"/>
      <c r="DWY43" s="192"/>
      <c r="DWZ43" s="192"/>
      <c r="DXA43" s="192"/>
      <c r="DXB43" s="192"/>
      <c r="DXC43" s="192"/>
      <c r="DXD43" s="192"/>
      <c r="DXE43" s="192"/>
      <c r="DXF43" s="192"/>
      <c r="DXG43" s="192"/>
      <c r="DXH43" s="192"/>
      <c r="DXI43" s="192"/>
      <c r="DXJ43" s="192"/>
      <c r="DXK43" s="192"/>
      <c r="DXL43" s="192"/>
      <c r="DXM43" s="192"/>
      <c r="DXN43" s="192"/>
      <c r="DXO43" s="192"/>
      <c r="DXP43" s="192"/>
      <c r="DXQ43" s="192"/>
      <c r="DXR43" s="192"/>
      <c r="DXS43" s="192"/>
      <c r="DXT43" s="192"/>
      <c r="DXU43" s="192"/>
      <c r="DXV43" s="192"/>
      <c r="DXW43" s="192"/>
      <c r="DXX43" s="192"/>
      <c r="DXY43" s="192"/>
      <c r="DXZ43" s="192"/>
      <c r="DYA43" s="192"/>
      <c r="DYB43" s="192"/>
      <c r="DYC43" s="192"/>
      <c r="DYD43" s="192"/>
      <c r="DYE43" s="192"/>
      <c r="DYF43" s="192"/>
      <c r="DYG43" s="192"/>
      <c r="DYH43" s="192"/>
      <c r="DYI43" s="192"/>
      <c r="DYJ43" s="192"/>
      <c r="DYK43" s="192"/>
      <c r="DYL43" s="192"/>
      <c r="DYM43" s="192"/>
      <c r="DYN43" s="192"/>
      <c r="DYO43" s="192"/>
      <c r="DYP43" s="192"/>
      <c r="DYQ43" s="192"/>
      <c r="DYR43" s="192"/>
      <c r="DYS43" s="192"/>
      <c r="DYT43" s="192"/>
      <c r="DYU43" s="192"/>
      <c r="DYV43" s="192"/>
      <c r="DYW43" s="192"/>
      <c r="DYX43" s="192"/>
      <c r="DYY43" s="192"/>
      <c r="DYZ43" s="192"/>
      <c r="DZA43" s="192"/>
      <c r="DZB43" s="192"/>
      <c r="DZC43" s="192"/>
      <c r="DZD43" s="192"/>
      <c r="DZE43" s="192"/>
      <c r="DZF43" s="192"/>
      <c r="DZG43" s="192"/>
      <c r="DZH43" s="192"/>
      <c r="DZI43" s="192"/>
      <c r="DZJ43" s="192"/>
      <c r="DZK43" s="192"/>
      <c r="DZL43" s="192"/>
      <c r="DZM43" s="192"/>
      <c r="DZN43" s="192"/>
      <c r="DZO43" s="192"/>
      <c r="DZP43" s="192"/>
      <c r="DZQ43" s="192"/>
      <c r="DZR43" s="192"/>
      <c r="DZS43" s="192"/>
      <c r="DZT43" s="192"/>
      <c r="DZU43" s="192"/>
      <c r="DZV43" s="192"/>
      <c r="DZW43" s="192"/>
      <c r="DZX43" s="192"/>
      <c r="DZY43" s="192"/>
      <c r="DZZ43" s="192"/>
      <c r="EAA43" s="192"/>
      <c r="EAB43" s="192"/>
      <c r="EAC43" s="192"/>
      <c r="EAD43" s="192"/>
      <c r="EAE43" s="192"/>
      <c r="EAF43" s="192"/>
      <c r="EAG43" s="192"/>
      <c r="EAH43" s="192"/>
      <c r="EAI43" s="192"/>
      <c r="EAJ43" s="192"/>
      <c r="EAK43" s="192"/>
      <c r="EAL43" s="192"/>
      <c r="EAM43" s="192"/>
      <c r="EAN43" s="192"/>
      <c r="EAO43" s="192"/>
      <c r="EAP43" s="192"/>
      <c r="EAQ43" s="192"/>
      <c r="EAR43" s="192"/>
      <c r="EAS43" s="192"/>
      <c r="EAT43" s="192"/>
      <c r="EAU43" s="192"/>
      <c r="EAV43" s="192"/>
      <c r="EAW43" s="192"/>
      <c r="EAX43" s="192"/>
      <c r="EAY43" s="192"/>
      <c r="EAZ43" s="192"/>
      <c r="EBA43" s="192"/>
      <c r="EBB43" s="192"/>
      <c r="EBC43" s="192"/>
      <c r="EBD43" s="192"/>
      <c r="EBE43" s="192"/>
      <c r="EBF43" s="192"/>
      <c r="EBG43" s="192"/>
      <c r="EBH43" s="192"/>
      <c r="EBI43" s="192"/>
      <c r="EBJ43" s="192"/>
      <c r="EBK43" s="192"/>
      <c r="EBL43" s="192"/>
      <c r="EBM43" s="192"/>
      <c r="EBN43" s="192"/>
      <c r="EBO43" s="192"/>
      <c r="EBP43" s="192"/>
      <c r="EBQ43" s="192"/>
      <c r="EBR43" s="192"/>
      <c r="EBS43" s="192"/>
      <c r="EBT43" s="192"/>
      <c r="EBU43" s="192"/>
      <c r="EBV43" s="192"/>
      <c r="EBW43" s="192"/>
      <c r="EBX43" s="192"/>
      <c r="EBY43" s="192"/>
      <c r="EBZ43" s="192"/>
      <c r="ECA43" s="192"/>
      <c r="ECB43" s="192"/>
      <c r="ECC43" s="192"/>
      <c r="ECD43" s="192"/>
      <c r="ECE43" s="192"/>
      <c r="ECF43" s="192"/>
      <c r="ECG43" s="192"/>
      <c r="ECH43" s="192"/>
      <c r="ECI43" s="192"/>
      <c r="ECJ43" s="192"/>
      <c r="ECK43" s="192"/>
      <c r="ECL43" s="192"/>
      <c r="ECM43" s="192"/>
      <c r="ECN43" s="192"/>
      <c r="ECO43" s="192"/>
      <c r="ECP43" s="192"/>
      <c r="ECQ43" s="192"/>
      <c r="ECR43" s="192"/>
      <c r="ECS43" s="192"/>
      <c r="ECT43" s="192"/>
      <c r="ECU43" s="192"/>
      <c r="ECV43" s="192"/>
      <c r="ECW43" s="192"/>
      <c r="ECX43" s="192"/>
      <c r="ECY43" s="192"/>
      <c r="ECZ43" s="192"/>
      <c r="EDA43" s="192"/>
      <c r="EDB43" s="192"/>
      <c r="EDC43" s="192"/>
      <c r="EDD43" s="192"/>
      <c r="EDE43" s="192"/>
      <c r="EDF43" s="192"/>
      <c r="EDG43" s="192"/>
      <c r="EDH43" s="192"/>
      <c r="EDI43" s="192"/>
      <c r="EDJ43" s="192"/>
      <c r="EDK43" s="192"/>
      <c r="EDL43" s="192"/>
      <c r="EDM43" s="192"/>
      <c r="EDN43" s="192"/>
      <c r="EDO43" s="192"/>
      <c r="EDP43" s="192"/>
      <c r="EDQ43" s="192"/>
      <c r="EDR43" s="192"/>
      <c r="EDS43" s="192"/>
      <c r="EDT43" s="192"/>
      <c r="EDU43" s="192"/>
      <c r="EDV43" s="192"/>
      <c r="EDW43" s="192"/>
      <c r="EDX43" s="192"/>
      <c r="EDY43" s="192"/>
      <c r="EDZ43" s="192"/>
      <c r="EEA43" s="192"/>
      <c r="EEB43" s="192"/>
      <c r="EEC43" s="192"/>
      <c r="EED43" s="192"/>
      <c r="EEE43" s="192"/>
      <c r="EEF43" s="192"/>
      <c r="EEG43" s="192"/>
      <c r="EEH43" s="192"/>
      <c r="EEI43" s="192"/>
      <c r="EEJ43" s="192"/>
      <c r="EEK43" s="192"/>
      <c r="EEL43" s="192"/>
      <c r="EEM43" s="192"/>
      <c r="EEN43" s="192"/>
      <c r="EEO43" s="192"/>
      <c r="EEP43" s="192"/>
      <c r="EEQ43" s="192"/>
      <c r="EER43" s="192"/>
      <c r="EES43" s="192"/>
      <c r="EET43" s="192"/>
      <c r="EEU43" s="192"/>
      <c r="EEV43" s="192"/>
      <c r="EEW43" s="192"/>
      <c r="EEX43" s="192"/>
      <c r="EEY43" s="192"/>
      <c r="EEZ43" s="192"/>
      <c r="EFA43" s="192"/>
      <c r="EFB43" s="192"/>
      <c r="EFC43" s="192"/>
      <c r="EFD43" s="192"/>
      <c r="EFE43" s="192"/>
      <c r="EFF43" s="192"/>
      <c r="EFG43" s="192"/>
      <c r="EFH43" s="192"/>
      <c r="EFI43" s="192"/>
      <c r="EFJ43" s="192"/>
      <c r="EFK43" s="192"/>
      <c r="EFL43" s="192"/>
      <c r="EFM43" s="192"/>
      <c r="EFN43" s="192"/>
      <c r="EFO43" s="192"/>
      <c r="EFP43" s="192"/>
      <c r="EFQ43" s="192"/>
      <c r="EFR43" s="192"/>
      <c r="EFS43" s="192"/>
      <c r="EFT43" s="192"/>
      <c r="EFU43" s="192"/>
      <c r="EFV43" s="192"/>
      <c r="EFW43" s="192"/>
      <c r="EFX43" s="192"/>
      <c r="EFY43" s="192"/>
      <c r="EFZ43" s="192"/>
      <c r="EGA43" s="192"/>
      <c r="EGB43" s="192"/>
      <c r="EGC43" s="192"/>
      <c r="EGD43" s="192"/>
      <c r="EGE43" s="192"/>
      <c r="EGF43" s="192"/>
      <c r="EGG43" s="192"/>
      <c r="EGH43" s="192"/>
      <c r="EGI43" s="192"/>
      <c r="EGJ43" s="192"/>
      <c r="EGK43" s="192"/>
      <c r="EGL43" s="192"/>
      <c r="EGM43" s="192"/>
      <c r="EGN43" s="192"/>
      <c r="EGO43" s="192"/>
      <c r="EGP43" s="192"/>
      <c r="EGQ43" s="192"/>
      <c r="EGR43" s="192"/>
      <c r="EGS43" s="192"/>
      <c r="EGT43" s="192"/>
      <c r="EGU43" s="192"/>
      <c r="EGV43" s="192"/>
      <c r="EGW43" s="192"/>
      <c r="EGX43" s="192"/>
      <c r="EGY43" s="192"/>
      <c r="EGZ43" s="192"/>
      <c r="EHA43" s="192"/>
      <c r="EHB43" s="192"/>
      <c r="EHC43" s="192"/>
      <c r="EHD43" s="192"/>
      <c r="EHE43" s="192"/>
      <c r="EHF43" s="192"/>
      <c r="EHG43" s="192"/>
      <c r="EHH43" s="192"/>
      <c r="EHI43" s="192"/>
      <c r="EHJ43" s="192"/>
      <c r="EHK43" s="192"/>
      <c r="EHL43" s="192"/>
      <c r="EHM43" s="192"/>
      <c r="EHN43" s="192"/>
      <c r="EHO43" s="192"/>
      <c r="EHP43" s="192"/>
      <c r="EHQ43" s="192"/>
      <c r="EHR43" s="192"/>
      <c r="EHS43" s="192"/>
      <c r="EHT43" s="192"/>
      <c r="EHU43" s="192"/>
      <c r="EHV43" s="192"/>
      <c r="EHW43" s="192"/>
      <c r="EHX43" s="192"/>
      <c r="EHY43" s="192"/>
      <c r="EHZ43" s="192"/>
      <c r="EIA43" s="192"/>
      <c r="EIB43" s="192"/>
      <c r="EIC43" s="192"/>
      <c r="EID43" s="192"/>
      <c r="EIE43" s="192"/>
      <c r="EIF43" s="192"/>
      <c r="EIG43" s="192"/>
      <c r="EIH43" s="192"/>
      <c r="EII43" s="192"/>
      <c r="EIJ43" s="192"/>
      <c r="EIK43" s="192"/>
      <c r="EIL43" s="192"/>
      <c r="EIM43" s="192"/>
      <c r="EIN43" s="192"/>
      <c r="EIO43" s="192"/>
      <c r="EIP43" s="192"/>
      <c r="EIQ43" s="192"/>
      <c r="EIR43" s="192"/>
      <c r="EIS43" s="192"/>
      <c r="EIT43" s="192"/>
      <c r="EIU43" s="192"/>
      <c r="EIV43" s="192"/>
      <c r="EIW43" s="192"/>
      <c r="EIX43" s="192"/>
      <c r="EIY43" s="192"/>
      <c r="EIZ43" s="192"/>
      <c r="EJA43" s="192"/>
      <c r="EJB43" s="192"/>
      <c r="EJC43" s="192"/>
      <c r="EJD43" s="192"/>
      <c r="EJE43" s="192"/>
      <c r="EJF43" s="192"/>
      <c r="EJG43" s="192"/>
      <c r="EJH43" s="192"/>
      <c r="EJI43" s="192"/>
      <c r="EJJ43" s="192"/>
      <c r="EJK43" s="192"/>
      <c r="EJL43" s="192"/>
      <c r="EJM43" s="192"/>
      <c r="EJN43" s="192"/>
      <c r="EJO43" s="192"/>
      <c r="EJP43" s="192"/>
      <c r="EJQ43" s="192"/>
      <c r="EJR43" s="192"/>
      <c r="EJS43" s="192"/>
      <c r="EJT43" s="192"/>
      <c r="EJU43" s="192"/>
      <c r="EJV43" s="192"/>
      <c r="EJW43" s="192"/>
      <c r="EJX43" s="192"/>
      <c r="EJY43" s="192"/>
      <c r="EJZ43" s="192"/>
      <c r="EKA43" s="192"/>
      <c r="EKB43" s="192"/>
      <c r="EKC43" s="192"/>
      <c r="EKD43" s="192"/>
      <c r="EKE43" s="192"/>
      <c r="EKF43" s="192"/>
      <c r="EKG43" s="192"/>
      <c r="EKH43" s="192"/>
      <c r="EKI43" s="192"/>
      <c r="EKJ43" s="192"/>
      <c r="EKK43" s="192"/>
      <c r="EKL43" s="192"/>
      <c r="EKM43" s="192"/>
      <c r="EKN43" s="192"/>
      <c r="EKO43" s="192"/>
      <c r="EKP43" s="192"/>
      <c r="EKQ43" s="192"/>
      <c r="EKR43" s="192"/>
      <c r="EKS43" s="192"/>
      <c r="EKT43" s="192"/>
      <c r="EKU43" s="192"/>
      <c r="EKV43" s="192"/>
      <c r="EKW43" s="192"/>
      <c r="EKX43" s="192"/>
      <c r="EKY43" s="192"/>
      <c r="EKZ43" s="192"/>
      <c r="ELA43" s="192"/>
      <c r="ELB43" s="192"/>
      <c r="ELC43" s="192"/>
      <c r="ELD43" s="192"/>
      <c r="ELE43" s="192"/>
      <c r="ELF43" s="192"/>
      <c r="ELG43" s="192"/>
      <c r="ELH43" s="192"/>
      <c r="ELI43" s="192"/>
      <c r="ELJ43" s="192"/>
      <c r="ELK43" s="192"/>
      <c r="ELL43" s="192"/>
      <c r="ELM43" s="192"/>
      <c r="ELN43" s="192"/>
      <c r="ELO43" s="192"/>
      <c r="ELP43" s="192"/>
      <c r="ELQ43" s="192"/>
      <c r="ELR43" s="192"/>
      <c r="ELS43" s="192"/>
      <c r="ELT43" s="192"/>
      <c r="ELU43" s="192"/>
      <c r="ELV43" s="192"/>
      <c r="ELW43" s="192"/>
      <c r="ELX43" s="192"/>
      <c r="ELY43" s="192"/>
      <c r="ELZ43" s="192"/>
      <c r="EMA43" s="192"/>
      <c r="EMB43" s="192"/>
      <c r="EMC43" s="192"/>
      <c r="EMD43" s="192"/>
      <c r="EME43" s="192"/>
      <c r="EMF43" s="192"/>
      <c r="EMG43" s="192"/>
      <c r="EMH43" s="192"/>
      <c r="EMI43" s="192"/>
      <c r="EMJ43" s="192"/>
      <c r="EMK43" s="192"/>
      <c r="EML43" s="192"/>
      <c r="EMM43" s="192"/>
      <c r="EMN43" s="192"/>
      <c r="EMO43" s="192"/>
      <c r="EMP43" s="192"/>
      <c r="EMQ43" s="192"/>
      <c r="EMR43" s="192"/>
      <c r="EMS43" s="192"/>
      <c r="EMT43" s="192"/>
      <c r="EMU43" s="192"/>
      <c r="EMV43" s="192"/>
      <c r="EMW43" s="192"/>
      <c r="EMX43" s="192"/>
      <c r="EMY43" s="192"/>
      <c r="EMZ43" s="192"/>
      <c r="ENA43" s="192"/>
      <c r="ENB43" s="192"/>
      <c r="ENC43" s="192"/>
      <c r="END43" s="192"/>
      <c r="ENE43" s="192"/>
      <c r="ENF43" s="192"/>
      <c r="ENG43" s="192"/>
      <c r="ENH43" s="192"/>
      <c r="ENI43" s="192"/>
      <c r="ENJ43" s="192"/>
      <c r="ENK43" s="192"/>
      <c r="ENL43" s="192"/>
      <c r="ENM43" s="192"/>
      <c r="ENN43" s="192"/>
      <c r="ENO43" s="192"/>
      <c r="ENP43" s="192"/>
      <c r="ENQ43" s="192"/>
      <c r="ENR43" s="192"/>
      <c r="ENS43" s="192"/>
      <c r="ENT43" s="192"/>
      <c r="ENU43" s="192"/>
      <c r="ENV43" s="192"/>
      <c r="ENW43" s="192"/>
      <c r="ENX43" s="192"/>
      <c r="ENY43" s="192"/>
      <c r="ENZ43" s="192"/>
      <c r="EOA43" s="192"/>
      <c r="EOB43" s="192"/>
      <c r="EOC43" s="192"/>
      <c r="EOD43" s="192"/>
      <c r="EOE43" s="192"/>
      <c r="EOF43" s="192"/>
      <c r="EOG43" s="192"/>
      <c r="EOH43" s="192"/>
      <c r="EOI43" s="192"/>
      <c r="EOJ43" s="192"/>
      <c r="EOK43" s="192"/>
      <c r="EOL43" s="192"/>
      <c r="EOM43" s="192"/>
      <c r="EON43" s="192"/>
      <c r="EOO43" s="192"/>
      <c r="EOP43" s="192"/>
      <c r="EOQ43" s="192"/>
      <c r="EOR43" s="192"/>
      <c r="EOS43" s="192"/>
      <c r="EOT43" s="192"/>
      <c r="EOU43" s="192"/>
      <c r="EOV43" s="192"/>
      <c r="EOW43" s="192"/>
      <c r="EOX43" s="192"/>
      <c r="EOY43" s="192"/>
      <c r="EOZ43" s="192"/>
      <c r="EPA43" s="192"/>
      <c r="EPB43" s="192"/>
      <c r="EPC43" s="192"/>
      <c r="EPD43" s="192"/>
      <c r="EPE43" s="192"/>
      <c r="EPF43" s="192"/>
      <c r="EPG43" s="192"/>
      <c r="EPH43" s="192"/>
      <c r="EPI43" s="192"/>
      <c r="EPJ43" s="192"/>
      <c r="EPK43" s="192"/>
      <c r="EPL43" s="192"/>
      <c r="EPM43" s="192"/>
      <c r="EPN43" s="192"/>
      <c r="EPO43" s="192"/>
      <c r="EPP43" s="192"/>
      <c r="EPQ43" s="192"/>
      <c r="EPR43" s="192"/>
      <c r="EPS43" s="192"/>
      <c r="EPT43" s="192"/>
      <c r="EPU43" s="192"/>
      <c r="EPV43" s="192"/>
      <c r="EPW43" s="192"/>
      <c r="EPX43" s="192"/>
      <c r="EPY43" s="192"/>
      <c r="EPZ43" s="192"/>
      <c r="EQA43" s="192"/>
      <c r="EQB43" s="192"/>
      <c r="EQC43" s="192"/>
      <c r="EQD43" s="192"/>
      <c r="EQE43" s="192"/>
      <c r="EQF43" s="192"/>
      <c r="EQG43" s="192"/>
      <c r="EQH43" s="192"/>
      <c r="EQI43" s="192"/>
      <c r="EQJ43" s="192"/>
      <c r="EQK43" s="192"/>
      <c r="EQL43" s="192"/>
      <c r="EQM43" s="192"/>
      <c r="EQN43" s="192"/>
      <c r="EQO43" s="192"/>
      <c r="EQP43" s="192"/>
      <c r="EQQ43" s="192"/>
      <c r="EQR43" s="192"/>
      <c r="EQS43" s="192"/>
      <c r="EQT43" s="192"/>
      <c r="EQU43" s="192"/>
      <c r="EQV43" s="192"/>
      <c r="EQW43" s="192"/>
      <c r="EQX43" s="192"/>
      <c r="EQY43" s="192"/>
      <c r="EQZ43" s="192"/>
      <c r="ERA43" s="192"/>
      <c r="ERB43" s="192"/>
      <c r="ERC43" s="192"/>
      <c r="ERD43" s="192"/>
      <c r="ERE43" s="192"/>
      <c r="ERF43" s="192"/>
      <c r="ERG43" s="192"/>
      <c r="ERH43" s="192"/>
      <c r="ERI43" s="192"/>
      <c r="ERJ43" s="192"/>
      <c r="ERK43" s="192"/>
      <c r="ERL43" s="192"/>
      <c r="ERM43" s="192"/>
      <c r="ERN43" s="192"/>
      <c r="ERO43" s="192"/>
      <c r="ERP43" s="192"/>
      <c r="ERQ43" s="192"/>
      <c r="ERR43" s="192"/>
      <c r="ERS43" s="192"/>
      <c r="ERT43" s="192"/>
      <c r="ERU43" s="192"/>
      <c r="ERV43" s="192"/>
      <c r="ERW43" s="192"/>
      <c r="ERX43" s="192"/>
      <c r="ERY43" s="192"/>
      <c r="ERZ43" s="192"/>
      <c r="ESA43" s="192"/>
      <c r="ESB43" s="192"/>
      <c r="ESC43" s="192"/>
      <c r="ESD43" s="192"/>
      <c r="ESE43" s="192"/>
      <c r="ESF43" s="192"/>
      <c r="ESG43" s="192"/>
      <c r="ESH43" s="192"/>
      <c r="ESI43" s="192"/>
      <c r="ESJ43" s="192"/>
      <c r="ESK43" s="192"/>
      <c r="ESL43" s="192"/>
      <c r="ESM43" s="192"/>
      <c r="ESN43" s="192"/>
      <c r="ESO43" s="192"/>
      <c r="ESP43" s="192"/>
      <c r="ESQ43" s="192"/>
      <c r="ESR43" s="192"/>
      <c r="ESS43" s="192"/>
      <c r="EST43" s="192"/>
      <c r="ESU43" s="192"/>
      <c r="ESV43" s="192"/>
      <c r="ESW43" s="192"/>
      <c r="ESX43" s="192"/>
      <c r="ESY43" s="192"/>
      <c r="ESZ43" s="192"/>
      <c r="ETA43" s="192"/>
      <c r="ETB43" s="192"/>
      <c r="ETC43" s="192"/>
      <c r="ETD43" s="192"/>
      <c r="ETE43" s="192"/>
      <c r="ETF43" s="192"/>
      <c r="ETG43" s="192"/>
      <c r="ETH43" s="192"/>
      <c r="ETI43" s="192"/>
      <c r="ETJ43" s="192"/>
      <c r="ETK43" s="192"/>
      <c r="ETL43" s="192"/>
      <c r="ETM43" s="192"/>
      <c r="ETN43" s="192"/>
      <c r="ETO43" s="192"/>
      <c r="ETP43" s="192"/>
      <c r="ETQ43" s="192"/>
      <c r="ETR43" s="192"/>
      <c r="ETS43" s="192"/>
      <c r="ETT43" s="192"/>
      <c r="ETU43" s="192"/>
      <c r="ETV43" s="192"/>
      <c r="ETW43" s="192"/>
      <c r="ETX43" s="192"/>
      <c r="ETY43" s="192"/>
      <c r="ETZ43" s="192"/>
      <c r="EUA43" s="192"/>
      <c r="EUB43" s="192"/>
      <c r="EUC43" s="192"/>
      <c r="EUD43" s="192"/>
      <c r="EUE43" s="192"/>
      <c r="EUF43" s="192"/>
      <c r="EUG43" s="192"/>
      <c r="EUH43" s="192"/>
      <c r="EUI43" s="192"/>
      <c r="EUJ43" s="192"/>
      <c r="EUK43" s="192"/>
      <c r="EUL43" s="192"/>
      <c r="EUM43" s="192"/>
      <c r="EUN43" s="192"/>
      <c r="EUO43" s="192"/>
      <c r="EUP43" s="192"/>
      <c r="EUQ43" s="192"/>
      <c r="EUR43" s="192"/>
      <c r="EUS43" s="192"/>
      <c r="EUT43" s="192"/>
      <c r="EUU43" s="192"/>
      <c r="EUV43" s="192"/>
      <c r="EUW43" s="192"/>
      <c r="EUX43" s="192"/>
      <c r="EUY43" s="192"/>
      <c r="EUZ43" s="192"/>
      <c r="EVA43" s="192"/>
      <c r="EVB43" s="192"/>
      <c r="EVC43" s="192"/>
      <c r="EVD43" s="192"/>
      <c r="EVE43" s="192"/>
      <c r="EVF43" s="192"/>
      <c r="EVG43" s="192"/>
      <c r="EVH43" s="192"/>
      <c r="EVI43" s="192"/>
      <c r="EVJ43" s="192"/>
      <c r="EVK43" s="192"/>
      <c r="EVL43" s="192"/>
      <c r="EVM43" s="192"/>
      <c r="EVN43" s="192"/>
      <c r="EVO43" s="192"/>
      <c r="EVP43" s="192"/>
      <c r="EVQ43" s="192"/>
      <c r="EVR43" s="192"/>
      <c r="EVS43" s="192"/>
      <c r="EVT43" s="192"/>
      <c r="EVU43" s="192"/>
      <c r="EVV43" s="192"/>
      <c r="EVW43" s="192"/>
      <c r="EVX43" s="192"/>
      <c r="EVY43" s="192"/>
      <c r="EVZ43" s="192"/>
      <c r="EWA43" s="192"/>
      <c r="EWB43" s="192"/>
      <c r="EWC43" s="192"/>
      <c r="EWD43" s="192"/>
      <c r="EWE43" s="192"/>
      <c r="EWF43" s="192"/>
      <c r="EWG43" s="192"/>
      <c r="EWH43" s="192"/>
      <c r="EWI43" s="192"/>
      <c r="EWJ43" s="192"/>
      <c r="EWK43" s="192"/>
      <c r="EWL43" s="192"/>
      <c r="EWM43" s="192"/>
      <c r="EWN43" s="192"/>
      <c r="EWO43" s="192"/>
      <c r="EWP43" s="192"/>
      <c r="EWQ43" s="192"/>
      <c r="EWR43" s="192"/>
      <c r="EWS43" s="192"/>
      <c r="EWT43" s="192"/>
      <c r="EWU43" s="192"/>
      <c r="EWV43" s="192"/>
      <c r="EWW43" s="192"/>
      <c r="EWX43" s="192"/>
      <c r="EWY43" s="192"/>
      <c r="EWZ43" s="192"/>
      <c r="EXA43" s="192"/>
      <c r="EXB43" s="192"/>
      <c r="EXC43" s="192"/>
      <c r="EXD43" s="192"/>
      <c r="EXE43" s="192"/>
      <c r="EXF43" s="192"/>
      <c r="EXG43" s="192"/>
      <c r="EXH43" s="192"/>
      <c r="EXI43" s="192"/>
      <c r="EXJ43" s="192"/>
      <c r="EXK43" s="192"/>
      <c r="EXL43" s="192"/>
      <c r="EXM43" s="192"/>
      <c r="EXN43" s="192"/>
      <c r="EXO43" s="192"/>
      <c r="EXP43" s="192"/>
      <c r="EXQ43" s="192"/>
      <c r="EXR43" s="192"/>
      <c r="EXS43" s="192"/>
      <c r="EXT43" s="192"/>
      <c r="EXU43" s="192"/>
      <c r="EXV43" s="192"/>
      <c r="EXW43" s="192"/>
      <c r="EXX43" s="192"/>
      <c r="EXY43" s="192"/>
      <c r="EXZ43" s="192"/>
      <c r="EYA43" s="192"/>
      <c r="EYB43" s="192"/>
      <c r="EYC43" s="192"/>
      <c r="EYD43" s="192"/>
      <c r="EYE43" s="192"/>
      <c r="EYF43" s="192"/>
      <c r="EYG43" s="192"/>
      <c r="EYH43" s="192"/>
      <c r="EYI43" s="192"/>
      <c r="EYJ43" s="192"/>
      <c r="EYK43" s="192"/>
      <c r="EYL43" s="192"/>
      <c r="EYM43" s="192"/>
      <c r="EYN43" s="192"/>
      <c r="EYO43" s="192"/>
      <c r="EYP43" s="192"/>
      <c r="EYQ43" s="192"/>
      <c r="EYR43" s="192"/>
      <c r="EYS43" s="192"/>
      <c r="EYT43" s="192"/>
      <c r="EYU43" s="192"/>
      <c r="EYV43" s="192"/>
      <c r="EYW43" s="192"/>
      <c r="EYX43" s="192"/>
      <c r="EYY43" s="192"/>
      <c r="EYZ43" s="192"/>
      <c r="EZA43" s="192"/>
      <c r="EZB43" s="192"/>
      <c r="EZC43" s="192"/>
      <c r="EZD43" s="192"/>
      <c r="EZE43" s="192"/>
      <c r="EZF43" s="192"/>
      <c r="EZG43" s="192"/>
      <c r="EZH43" s="192"/>
      <c r="EZI43" s="192"/>
      <c r="EZJ43" s="192"/>
      <c r="EZK43" s="192"/>
      <c r="EZL43" s="192"/>
      <c r="EZM43" s="192"/>
      <c r="EZN43" s="192"/>
      <c r="EZO43" s="192"/>
      <c r="EZP43" s="192"/>
      <c r="EZQ43" s="192"/>
      <c r="EZR43" s="192"/>
      <c r="EZS43" s="192"/>
      <c r="EZT43" s="192"/>
      <c r="EZU43" s="192"/>
      <c r="EZV43" s="192"/>
      <c r="EZW43" s="192"/>
      <c r="EZX43" s="192"/>
      <c r="EZY43" s="192"/>
      <c r="EZZ43" s="192"/>
      <c r="FAA43" s="192"/>
      <c r="FAB43" s="192"/>
      <c r="FAC43" s="192"/>
      <c r="FAD43" s="192"/>
      <c r="FAE43" s="192"/>
      <c r="FAF43" s="192"/>
      <c r="FAG43" s="192"/>
      <c r="FAH43" s="192"/>
      <c r="FAI43" s="192"/>
      <c r="FAJ43" s="192"/>
      <c r="FAK43" s="192"/>
      <c r="FAL43" s="192"/>
      <c r="FAM43" s="192"/>
      <c r="FAN43" s="192"/>
      <c r="FAO43" s="192"/>
      <c r="FAP43" s="192"/>
      <c r="FAQ43" s="192"/>
      <c r="FAR43" s="192"/>
      <c r="FAS43" s="192"/>
      <c r="FAT43" s="192"/>
      <c r="FAU43" s="192"/>
      <c r="FAV43" s="192"/>
      <c r="FAW43" s="192"/>
      <c r="FAX43" s="192"/>
      <c r="FAY43" s="192"/>
      <c r="FAZ43" s="192"/>
      <c r="FBA43" s="192"/>
      <c r="FBB43" s="192"/>
      <c r="FBC43" s="192"/>
      <c r="FBD43" s="192"/>
      <c r="FBE43" s="192"/>
      <c r="FBF43" s="192"/>
      <c r="FBG43" s="192"/>
      <c r="FBH43" s="192"/>
      <c r="FBI43" s="192"/>
      <c r="FBJ43" s="192"/>
      <c r="FBK43" s="192"/>
      <c r="FBL43" s="192"/>
      <c r="FBM43" s="192"/>
      <c r="FBN43" s="192"/>
      <c r="FBO43" s="192"/>
      <c r="FBP43" s="192"/>
      <c r="FBQ43" s="192"/>
      <c r="FBR43" s="192"/>
      <c r="FBS43" s="192"/>
      <c r="FBT43" s="192"/>
      <c r="FBU43" s="192"/>
      <c r="FBV43" s="192"/>
      <c r="FBW43" s="192"/>
      <c r="FBX43" s="192"/>
      <c r="FBY43" s="192"/>
      <c r="FBZ43" s="192"/>
      <c r="FCA43" s="192"/>
      <c r="FCB43" s="192"/>
      <c r="FCC43" s="192"/>
      <c r="FCD43" s="192"/>
      <c r="FCE43" s="192"/>
      <c r="FCF43" s="192"/>
      <c r="FCG43" s="192"/>
      <c r="FCH43" s="192"/>
      <c r="FCI43" s="192"/>
      <c r="FCJ43" s="192"/>
      <c r="FCK43" s="192"/>
      <c r="FCL43" s="192"/>
      <c r="FCM43" s="192"/>
      <c r="FCN43" s="192"/>
      <c r="FCO43" s="192"/>
      <c r="FCP43" s="192"/>
      <c r="FCQ43" s="192"/>
      <c r="FCR43" s="192"/>
      <c r="FCS43" s="192"/>
      <c r="FCT43" s="192"/>
      <c r="FCU43" s="192"/>
      <c r="FCV43" s="192"/>
      <c r="FCW43" s="192"/>
      <c r="FCX43" s="192"/>
      <c r="FCY43" s="192"/>
      <c r="FCZ43" s="192"/>
      <c r="FDA43" s="192"/>
      <c r="FDB43" s="192"/>
      <c r="FDC43" s="192"/>
      <c r="FDD43" s="192"/>
      <c r="FDE43" s="192"/>
      <c r="FDF43" s="192"/>
      <c r="FDG43" s="192"/>
      <c r="FDH43" s="192"/>
      <c r="FDI43" s="192"/>
      <c r="FDJ43" s="192"/>
      <c r="FDK43" s="192"/>
      <c r="FDL43" s="192"/>
      <c r="FDM43" s="192"/>
      <c r="FDN43" s="192"/>
      <c r="FDO43" s="192"/>
      <c r="FDP43" s="192"/>
      <c r="FDQ43" s="192"/>
      <c r="FDR43" s="192"/>
      <c r="FDS43" s="192"/>
      <c r="FDT43" s="192"/>
      <c r="FDU43" s="192"/>
      <c r="FDV43" s="192"/>
      <c r="FDW43" s="192"/>
      <c r="FDX43" s="192"/>
      <c r="FDY43" s="192"/>
      <c r="FDZ43" s="192"/>
      <c r="FEA43" s="192"/>
      <c r="FEB43" s="192"/>
      <c r="FEC43" s="192"/>
      <c r="FED43" s="192"/>
      <c r="FEE43" s="192"/>
      <c r="FEF43" s="192"/>
      <c r="FEG43" s="192"/>
      <c r="FEH43" s="192"/>
      <c r="FEI43" s="192"/>
      <c r="FEJ43" s="192"/>
      <c r="FEK43" s="192"/>
      <c r="FEL43" s="192"/>
      <c r="FEM43" s="192"/>
      <c r="FEN43" s="192"/>
      <c r="FEO43" s="192"/>
      <c r="FEP43" s="192"/>
      <c r="FEQ43" s="192"/>
      <c r="FER43" s="192"/>
      <c r="FES43" s="192"/>
      <c r="FET43" s="192"/>
      <c r="FEU43" s="192"/>
      <c r="FEV43" s="192"/>
      <c r="FEW43" s="192"/>
      <c r="FEX43" s="192"/>
      <c r="FEY43" s="192"/>
      <c r="FEZ43" s="192"/>
      <c r="FFA43" s="192"/>
      <c r="FFB43" s="192"/>
      <c r="FFC43" s="192"/>
      <c r="FFD43" s="192"/>
      <c r="FFE43" s="192"/>
      <c r="FFF43" s="192"/>
      <c r="FFG43" s="192"/>
      <c r="FFH43" s="192"/>
      <c r="FFI43" s="192"/>
      <c r="FFJ43" s="192"/>
      <c r="FFK43" s="192"/>
      <c r="FFL43" s="192"/>
      <c r="FFM43" s="192"/>
      <c r="FFN43" s="192"/>
      <c r="FFO43" s="192"/>
      <c r="FFP43" s="192"/>
      <c r="FFQ43" s="192"/>
      <c r="FFR43" s="192"/>
      <c r="FFS43" s="192"/>
      <c r="FFT43" s="192"/>
      <c r="FFU43" s="192"/>
      <c r="FFV43" s="192"/>
      <c r="FFW43" s="192"/>
      <c r="FFX43" s="192"/>
      <c r="FFY43" s="192"/>
      <c r="FFZ43" s="192"/>
      <c r="FGA43" s="192"/>
      <c r="FGB43" s="192"/>
      <c r="FGC43" s="192"/>
      <c r="FGD43" s="192"/>
      <c r="FGE43" s="192"/>
      <c r="FGF43" s="192"/>
      <c r="FGG43" s="192"/>
      <c r="FGH43" s="192"/>
      <c r="FGI43" s="192"/>
      <c r="FGJ43" s="192"/>
      <c r="FGK43" s="192"/>
      <c r="FGL43" s="192"/>
      <c r="FGM43" s="192"/>
      <c r="FGN43" s="192"/>
      <c r="FGO43" s="192"/>
      <c r="FGP43" s="192"/>
      <c r="FGQ43" s="192"/>
      <c r="FGR43" s="192"/>
      <c r="FGS43" s="192"/>
      <c r="FGT43" s="192"/>
      <c r="FGU43" s="192"/>
      <c r="FGV43" s="192"/>
      <c r="FGW43" s="192"/>
      <c r="FGX43" s="192"/>
      <c r="FGY43" s="192"/>
      <c r="FGZ43" s="192"/>
      <c r="FHA43" s="192"/>
      <c r="FHB43" s="192"/>
      <c r="FHC43" s="192"/>
      <c r="FHD43" s="192"/>
      <c r="FHE43" s="192"/>
      <c r="FHF43" s="192"/>
      <c r="FHG43" s="192"/>
      <c r="FHH43" s="192"/>
      <c r="FHI43" s="192"/>
      <c r="FHJ43" s="192"/>
      <c r="FHK43" s="192"/>
      <c r="FHL43" s="192"/>
      <c r="FHM43" s="192"/>
      <c r="FHN43" s="192"/>
      <c r="FHO43" s="192"/>
      <c r="FHP43" s="192"/>
      <c r="FHQ43" s="192"/>
      <c r="FHR43" s="192"/>
      <c r="FHS43" s="192"/>
      <c r="FHT43" s="192"/>
      <c r="FHU43" s="192"/>
      <c r="FHV43" s="192"/>
      <c r="FHW43" s="192"/>
      <c r="FHX43" s="192"/>
      <c r="FHY43" s="192"/>
      <c r="FHZ43" s="192"/>
      <c r="FIA43" s="192"/>
      <c r="FIB43" s="192"/>
      <c r="FIC43" s="192"/>
      <c r="FID43" s="192"/>
      <c r="FIE43" s="192"/>
      <c r="FIF43" s="192"/>
      <c r="FIG43" s="192"/>
      <c r="FIH43" s="192"/>
      <c r="FII43" s="192"/>
      <c r="FIJ43" s="192"/>
      <c r="FIK43" s="192"/>
      <c r="FIL43" s="192"/>
      <c r="FIM43" s="192"/>
      <c r="FIN43" s="192"/>
      <c r="FIO43" s="192"/>
      <c r="FIP43" s="192"/>
      <c r="FIQ43" s="192"/>
      <c r="FIR43" s="192"/>
      <c r="FIS43" s="192"/>
      <c r="FIT43" s="192"/>
      <c r="FIU43" s="192"/>
      <c r="FIV43" s="192"/>
      <c r="FIW43" s="192"/>
      <c r="FIX43" s="192"/>
      <c r="FIY43" s="192"/>
      <c r="FIZ43" s="192"/>
      <c r="FJA43" s="192"/>
      <c r="FJB43" s="192"/>
      <c r="FJC43" s="192"/>
      <c r="FJD43" s="192"/>
      <c r="FJE43" s="192"/>
      <c r="FJF43" s="192"/>
      <c r="FJG43" s="192"/>
      <c r="FJH43" s="192"/>
      <c r="FJI43" s="192"/>
      <c r="FJJ43" s="192"/>
      <c r="FJK43" s="192"/>
      <c r="FJL43" s="192"/>
      <c r="FJM43" s="192"/>
      <c r="FJN43" s="192"/>
      <c r="FJO43" s="192"/>
      <c r="FJP43" s="192"/>
      <c r="FJQ43" s="192"/>
      <c r="FJR43" s="192"/>
      <c r="FJS43" s="192"/>
      <c r="FJT43" s="192"/>
      <c r="FJU43" s="192"/>
      <c r="FJV43" s="192"/>
      <c r="FJW43" s="192"/>
      <c r="FJX43" s="192"/>
      <c r="FJY43" s="192"/>
      <c r="FJZ43" s="192"/>
      <c r="FKA43" s="192"/>
      <c r="FKB43" s="192"/>
      <c r="FKC43" s="192"/>
      <c r="FKD43" s="192"/>
      <c r="FKE43" s="192"/>
      <c r="FKF43" s="192"/>
      <c r="FKG43" s="192"/>
      <c r="FKH43" s="192"/>
      <c r="FKI43" s="192"/>
      <c r="FKJ43" s="192"/>
      <c r="FKK43" s="192"/>
      <c r="FKL43" s="192"/>
      <c r="FKM43" s="192"/>
      <c r="FKN43" s="192"/>
      <c r="FKO43" s="192"/>
      <c r="FKP43" s="192"/>
      <c r="FKQ43" s="192"/>
      <c r="FKR43" s="192"/>
      <c r="FKS43" s="192"/>
      <c r="FKT43" s="192"/>
      <c r="FKU43" s="192"/>
      <c r="FKV43" s="192"/>
      <c r="FKW43" s="192"/>
      <c r="FKX43" s="192"/>
      <c r="FKY43" s="192"/>
      <c r="FKZ43" s="192"/>
      <c r="FLA43" s="192"/>
      <c r="FLB43" s="192"/>
      <c r="FLC43" s="192"/>
      <c r="FLD43" s="192"/>
      <c r="FLE43" s="192"/>
      <c r="FLF43" s="192"/>
      <c r="FLG43" s="192"/>
      <c r="FLH43" s="192"/>
      <c r="FLI43" s="192"/>
      <c r="FLJ43" s="192"/>
      <c r="FLK43" s="192"/>
      <c r="FLL43" s="192"/>
      <c r="FLM43" s="192"/>
      <c r="FLN43" s="192"/>
      <c r="FLO43" s="192"/>
      <c r="FLP43" s="192"/>
      <c r="FLQ43" s="192"/>
      <c r="FLR43" s="192"/>
      <c r="FLS43" s="192"/>
      <c r="FLT43" s="192"/>
      <c r="FLU43" s="192"/>
      <c r="FLV43" s="192"/>
      <c r="FLW43" s="192"/>
      <c r="FLX43" s="192"/>
      <c r="FLY43" s="192"/>
      <c r="FLZ43" s="192"/>
      <c r="FMA43" s="192"/>
      <c r="FMB43" s="192"/>
      <c r="FMC43" s="192"/>
      <c r="FMD43" s="192"/>
      <c r="FME43" s="192"/>
      <c r="FMF43" s="192"/>
      <c r="FMG43" s="192"/>
      <c r="FMH43" s="192"/>
      <c r="FMI43" s="192"/>
      <c r="FMJ43" s="192"/>
      <c r="FMK43" s="192"/>
      <c r="FML43" s="192"/>
      <c r="FMM43" s="192"/>
      <c r="FMN43" s="192"/>
      <c r="FMO43" s="192"/>
      <c r="FMP43" s="192"/>
      <c r="FMQ43" s="192"/>
      <c r="FMR43" s="192"/>
      <c r="FMS43" s="192"/>
      <c r="FMT43" s="192"/>
      <c r="FMU43" s="192"/>
      <c r="FMV43" s="192"/>
      <c r="FMW43" s="192"/>
      <c r="FMX43" s="192"/>
      <c r="FMY43" s="192"/>
      <c r="FMZ43" s="192"/>
      <c r="FNA43" s="192"/>
      <c r="FNB43" s="192"/>
      <c r="FNC43" s="192"/>
      <c r="FND43" s="192"/>
      <c r="FNE43" s="192"/>
      <c r="FNF43" s="192"/>
      <c r="FNG43" s="192"/>
      <c r="FNH43" s="192"/>
      <c r="FNI43" s="192"/>
      <c r="FNJ43" s="192"/>
      <c r="FNK43" s="192"/>
      <c r="FNL43" s="192"/>
      <c r="FNM43" s="192"/>
      <c r="FNN43" s="192"/>
      <c r="FNO43" s="192"/>
      <c r="FNP43" s="192"/>
      <c r="FNQ43" s="192"/>
      <c r="FNR43" s="192"/>
      <c r="FNS43" s="192"/>
      <c r="FNT43" s="192"/>
      <c r="FNU43" s="192"/>
      <c r="FNV43" s="192"/>
      <c r="FNW43" s="192"/>
      <c r="FNX43" s="192"/>
      <c r="FNY43" s="192"/>
      <c r="FNZ43" s="192"/>
      <c r="FOA43" s="192"/>
      <c r="FOB43" s="192"/>
      <c r="FOC43" s="192"/>
      <c r="FOD43" s="192"/>
      <c r="FOE43" s="192"/>
      <c r="FOF43" s="192"/>
      <c r="FOG43" s="192"/>
      <c r="FOH43" s="192"/>
      <c r="FOI43" s="192"/>
      <c r="FOJ43" s="192"/>
      <c r="FOK43" s="192"/>
      <c r="FOL43" s="192"/>
      <c r="FOM43" s="192"/>
      <c r="FON43" s="192"/>
      <c r="FOO43" s="192"/>
      <c r="FOP43" s="192"/>
      <c r="FOQ43" s="192"/>
      <c r="FOR43" s="192"/>
      <c r="FOS43" s="192"/>
      <c r="FOT43" s="192"/>
      <c r="FOU43" s="192"/>
      <c r="FOV43" s="192"/>
      <c r="FOW43" s="192"/>
      <c r="FOX43" s="192"/>
      <c r="FOY43" s="192"/>
      <c r="FOZ43" s="192"/>
      <c r="FPA43" s="192"/>
      <c r="FPB43" s="192"/>
      <c r="FPC43" s="192"/>
      <c r="FPD43" s="192"/>
      <c r="FPE43" s="192"/>
      <c r="FPF43" s="192"/>
      <c r="FPG43" s="192"/>
      <c r="FPH43" s="192"/>
      <c r="FPI43" s="192"/>
      <c r="FPJ43" s="192"/>
      <c r="FPK43" s="192"/>
      <c r="FPL43" s="192"/>
      <c r="FPM43" s="192"/>
      <c r="FPN43" s="192"/>
      <c r="FPO43" s="192"/>
      <c r="FPP43" s="192"/>
      <c r="FPQ43" s="192"/>
      <c r="FPR43" s="192"/>
      <c r="FPS43" s="192"/>
      <c r="FPT43" s="192"/>
      <c r="FPU43" s="192"/>
      <c r="FPV43" s="192"/>
      <c r="FPW43" s="192"/>
      <c r="FPX43" s="192"/>
      <c r="FPY43" s="192"/>
      <c r="FPZ43" s="192"/>
      <c r="FQA43" s="192"/>
      <c r="FQB43" s="192"/>
      <c r="FQC43" s="192"/>
      <c r="FQD43" s="192"/>
      <c r="FQE43" s="192"/>
      <c r="FQF43" s="192"/>
      <c r="FQG43" s="192"/>
      <c r="FQH43" s="192"/>
      <c r="FQI43" s="192"/>
      <c r="FQJ43" s="192"/>
      <c r="FQK43" s="192"/>
      <c r="FQL43" s="192"/>
      <c r="FQM43" s="192"/>
      <c r="FQN43" s="192"/>
      <c r="FQO43" s="192"/>
      <c r="FQP43" s="192"/>
      <c r="FQQ43" s="192"/>
      <c r="FQR43" s="192"/>
      <c r="FQS43" s="192"/>
      <c r="FQT43" s="192"/>
      <c r="FQU43" s="192"/>
      <c r="FQV43" s="192"/>
      <c r="FQW43" s="192"/>
      <c r="FQX43" s="192"/>
      <c r="FQY43" s="192"/>
      <c r="FQZ43" s="192"/>
      <c r="FRA43" s="192"/>
      <c r="FRB43" s="192"/>
      <c r="FRC43" s="192"/>
      <c r="FRD43" s="192"/>
      <c r="FRE43" s="192"/>
      <c r="FRF43" s="192"/>
      <c r="FRG43" s="192"/>
      <c r="FRH43" s="192"/>
      <c r="FRI43" s="192"/>
      <c r="FRJ43" s="192"/>
      <c r="FRK43" s="192"/>
      <c r="FRL43" s="192"/>
      <c r="FRM43" s="192"/>
      <c r="FRN43" s="192"/>
      <c r="FRO43" s="192"/>
      <c r="FRP43" s="192"/>
      <c r="FRQ43" s="192"/>
      <c r="FRR43" s="192"/>
      <c r="FRS43" s="192"/>
      <c r="FRT43" s="192"/>
      <c r="FRU43" s="192"/>
      <c r="FRV43" s="192"/>
      <c r="FRW43" s="192"/>
      <c r="FRX43" s="192"/>
      <c r="FRY43" s="192"/>
      <c r="FRZ43" s="192"/>
      <c r="FSA43" s="192"/>
      <c r="FSB43" s="192"/>
      <c r="FSC43" s="192"/>
      <c r="FSD43" s="192"/>
      <c r="FSE43" s="192"/>
      <c r="FSF43" s="192"/>
      <c r="FSG43" s="192"/>
      <c r="FSH43" s="192"/>
      <c r="FSI43" s="192"/>
      <c r="FSJ43" s="192"/>
      <c r="FSK43" s="192"/>
      <c r="FSL43" s="192"/>
      <c r="FSM43" s="192"/>
      <c r="FSN43" s="192"/>
      <c r="FSO43" s="192"/>
      <c r="FSP43" s="192"/>
      <c r="FSQ43" s="192"/>
      <c r="FSR43" s="192"/>
      <c r="FSS43" s="192"/>
      <c r="FST43" s="192"/>
      <c r="FSU43" s="192"/>
      <c r="FSV43" s="192"/>
      <c r="FSW43" s="192"/>
      <c r="FSX43" s="192"/>
      <c r="FSY43" s="192"/>
      <c r="FSZ43" s="192"/>
      <c r="FTA43" s="192"/>
      <c r="FTB43" s="192"/>
      <c r="FTC43" s="192"/>
      <c r="FTD43" s="192"/>
      <c r="FTE43" s="192"/>
      <c r="FTF43" s="192"/>
      <c r="FTG43" s="192"/>
      <c r="FTH43" s="192"/>
      <c r="FTI43" s="192"/>
      <c r="FTJ43" s="192"/>
      <c r="FTK43" s="192"/>
      <c r="FTL43" s="192"/>
      <c r="FTM43" s="192"/>
      <c r="FTN43" s="192"/>
      <c r="FTO43" s="192"/>
      <c r="FTP43" s="192"/>
      <c r="FTQ43" s="192"/>
      <c r="FTR43" s="192"/>
      <c r="FTS43" s="192"/>
      <c r="FTT43" s="192"/>
      <c r="FTU43" s="192"/>
      <c r="FTV43" s="192"/>
      <c r="FTW43" s="192"/>
      <c r="FTX43" s="192"/>
      <c r="FTY43" s="192"/>
      <c r="FTZ43" s="192"/>
      <c r="FUA43" s="192"/>
      <c r="FUB43" s="192"/>
      <c r="FUC43" s="192"/>
      <c r="FUD43" s="192"/>
      <c r="FUE43" s="192"/>
      <c r="FUF43" s="192"/>
      <c r="FUG43" s="192"/>
      <c r="FUH43" s="192"/>
      <c r="FUI43" s="192"/>
      <c r="FUJ43" s="192"/>
      <c r="FUK43" s="192"/>
      <c r="FUL43" s="192"/>
      <c r="FUM43" s="192"/>
      <c r="FUN43" s="192"/>
      <c r="FUO43" s="192"/>
      <c r="FUP43" s="192"/>
      <c r="FUQ43" s="192"/>
      <c r="FUR43" s="192"/>
      <c r="FUS43" s="192"/>
      <c r="FUT43" s="192"/>
      <c r="FUU43" s="192"/>
      <c r="FUV43" s="192"/>
      <c r="FUW43" s="192"/>
      <c r="FUX43" s="192"/>
      <c r="FUY43" s="192"/>
      <c r="FUZ43" s="192"/>
      <c r="FVA43" s="192"/>
      <c r="FVB43" s="192"/>
      <c r="FVC43" s="192"/>
      <c r="FVD43" s="192"/>
      <c r="FVE43" s="192"/>
      <c r="FVF43" s="192"/>
      <c r="FVG43" s="192"/>
      <c r="FVH43" s="192"/>
      <c r="FVI43" s="192"/>
      <c r="FVJ43" s="192"/>
      <c r="FVK43" s="192"/>
      <c r="FVL43" s="192"/>
      <c r="FVM43" s="192"/>
      <c r="FVN43" s="192"/>
      <c r="FVO43" s="192"/>
      <c r="FVP43" s="192"/>
      <c r="FVQ43" s="192"/>
      <c r="FVR43" s="192"/>
      <c r="FVS43" s="192"/>
      <c r="FVT43" s="192"/>
      <c r="FVU43" s="192"/>
      <c r="FVV43" s="192"/>
      <c r="FVW43" s="192"/>
      <c r="FVX43" s="192"/>
      <c r="FVY43" s="192"/>
      <c r="FVZ43" s="192"/>
      <c r="FWA43" s="192"/>
      <c r="FWB43" s="192"/>
      <c r="FWC43" s="192"/>
      <c r="FWD43" s="192"/>
      <c r="FWE43" s="192"/>
      <c r="FWF43" s="192"/>
      <c r="FWG43" s="192"/>
      <c r="FWH43" s="192"/>
      <c r="FWI43" s="192"/>
      <c r="FWJ43" s="192"/>
      <c r="FWK43" s="192"/>
      <c r="FWL43" s="192"/>
      <c r="FWM43" s="192"/>
      <c r="FWN43" s="192"/>
      <c r="FWO43" s="192"/>
      <c r="FWP43" s="192"/>
      <c r="FWQ43" s="192"/>
      <c r="FWR43" s="192"/>
      <c r="FWS43" s="192"/>
      <c r="FWT43" s="192"/>
      <c r="FWU43" s="192"/>
      <c r="FWV43" s="192"/>
      <c r="FWW43" s="192"/>
      <c r="FWX43" s="192"/>
      <c r="FWY43" s="192"/>
      <c r="FWZ43" s="192"/>
      <c r="FXA43" s="192"/>
      <c r="FXB43" s="192"/>
      <c r="FXC43" s="192"/>
      <c r="FXD43" s="192"/>
      <c r="FXE43" s="192"/>
      <c r="FXF43" s="192"/>
      <c r="FXG43" s="192"/>
      <c r="FXH43" s="192"/>
      <c r="FXI43" s="192"/>
      <c r="FXJ43" s="192"/>
      <c r="FXK43" s="192"/>
      <c r="FXL43" s="192"/>
      <c r="FXM43" s="192"/>
      <c r="FXN43" s="192"/>
      <c r="FXO43" s="192"/>
      <c r="FXP43" s="192"/>
      <c r="FXQ43" s="192"/>
      <c r="FXR43" s="192"/>
      <c r="FXS43" s="192"/>
      <c r="FXT43" s="192"/>
      <c r="FXU43" s="192"/>
      <c r="FXV43" s="192"/>
      <c r="FXW43" s="192"/>
      <c r="FXX43" s="192"/>
      <c r="FXY43" s="192"/>
      <c r="FXZ43" s="192"/>
      <c r="FYA43" s="192"/>
      <c r="FYB43" s="192"/>
      <c r="FYC43" s="192"/>
      <c r="FYD43" s="192"/>
      <c r="FYE43" s="192"/>
      <c r="FYF43" s="192"/>
      <c r="FYG43" s="192"/>
      <c r="FYH43" s="192"/>
      <c r="FYI43" s="192"/>
      <c r="FYJ43" s="192"/>
      <c r="FYK43" s="192"/>
      <c r="FYL43" s="192"/>
      <c r="FYM43" s="192"/>
      <c r="FYN43" s="192"/>
      <c r="FYO43" s="192"/>
      <c r="FYP43" s="192"/>
      <c r="FYQ43" s="192"/>
      <c r="FYR43" s="192"/>
      <c r="FYS43" s="192"/>
      <c r="FYT43" s="192"/>
      <c r="FYU43" s="192"/>
      <c r="FYV43" s="192"/>
      <c r="FYW43" s="192"/>
      <c r="FYX43" s="192"/>
      <c r="FYY43" s="192"/>
      <c r="FYZ43" s="192"/>
      <c r="FZA43" s="192"/>
      <c r="FZB43" s="192"/>
      <c r="FZC43" s="192"/>
      <c r="FZD43" s="192"/>
      <c r="FZE43" s="192"/>
      <c r="FZF43" s="192"/>
      <c r="FZG43" s="192"/>
      <c r="FZH43" s="192"/>
      <c r="FZI43" s="192"/>
      <c r="FZJ43" s="192"/>
      <c r="FZK43" s="192"/>
      <c r="FZL43" s="192"/>
      <c r="FZM43" s="192"/>
      <c r="FZN43" s="192"/>
      <c r="FZO43" s="192"/>
      <c r="FZP43" s="192"/>
      <c r="FZQ43" s="192"/>
      <c r="FZR43" s="192"/>
      <c r="FZS43" s="192"/>
      <c r="FZT43" s="192"/>
      <c r="FZU43" s="192"/>
      <c r="FZV43" s="192"/>
      <c r="FZW43" s="192"/>
      <c r="FZX43" s="192"/>
      <c r="FZY43" s="192"/>
      <c r="FZZ43" s="192"/>
      <c r="GAA43" s="192"/>
      <c r="GAB43" s="192"/>
      <c r="GAC43" s="192"/>
      <c r="GAD43" s="192"/>
      <c r="GAE43" s="192"/>
      <c r="GAF43" s="192"/>
      <c r="GAG43" s="192"/>
      <c r="GAH43" s="192"/>
      <c r="GAI43" s="192"/>
      <c r="GAJ43" s="192"/>
      <c r="GAK43" s="192"/>
      <c r="GAL43" s="192"/>
      <c r="GAM43" s="192"/>
      <c r="GAN43" s="192"/>
      <c r="GAO43" s="192"/>
      <c r="GAP43" s="192"/>
      <c r="GAQ43" s="192"/>
      <c r="GAR43" s="192"/>
      <c r="GAS43" s="192"/>
      <c r="GAT43" s="192"/>
      <c r="GAU43" s="192"/>
      <c r="GAV43" s="192"/>
      <c r="GAW43" s="192"/>
      <c r="GAX43" s="192"/>
      <c r="GAY43" s="192"/>
      <c r="GAZ43" s="192"/>
      <c r="GBA43" s="192"/>
      <c r="GBB43" s="192"/>
      <c r="GBC43" s="192"/>
      <c r="GBD43" s="192"/>
      <c r="GBE43" s="192"/>
      <c r="GBF43" s="192"/>
      <c r="GBG43" s="192"/>
      <c r="GBH43" s="192"/>
      <c r="GBI43" s="192"/>
      <c r="GBJ43" s="192"/>
      <c r="GBK43" s="192"/>
      <c r="GBL43" s="192"/>
      <c r="GBM43" s="192"/>
      <c r="GBN43" s="192"/>
      <c r="GBO43" s="192"/>
      <c r="GBP43" s="192"/>
      <c r="GBQ43" s="192"/>
      <c r="GBR43" s="192"/>
      <c r="GBS43" s="192"/>
      <c r="GBT43" s="192"/>
      <c r="GBU43" s="192"/>
      <c r="GBV43" s="192"/>
      <c r="GBW43" s="192"/>
      <c r="GBX43" s="192"/>
      <c r="GBY43" s="192"/>
      <c r="GBZ43" s="192"/>
      <c r="GCA43" s="192"/>
      <c r="GCB43" s="192"/>
      <c r="GCC43" s="192"/>
      <c r="GCD43" s="192"/>
      <c r="GCE43" s="192"/>
      <c r="GCF43" s="192"/>
      <c r="GCG43" s="192"/>
      <c r="GCH43" s="192"/>
      <c r="GCI43" s="192"/>
      <c r="GCJ43" s="192"/>
      <c r="GCK43" s="192"/>
      <c r="GCL43" s="192"/>
      <c r="GCM43" s="192"/>
      <c r="GCN43" s="192"/>
      <c r="GCO43" s="192"/>
      <c r="GCP43" s="192"/>
      <c r="GCQ43" s="192"/>
      <c r="GCR43" s="192"/>
      <c r="GCS43" s="192"/>
      <c r="GCT43" s="192"/>
      <c r="GCU43" s="192"/>
      <c r="GCV43" s="192"/>
      <c r="GCW43" s="192"/>
      <c r="GCX43" s="192"/>
      <c r="GCY43" s="192"/>
      <c r="GCZ43" s="192"/>
      <c r="GDA43" s="192"/>
      <c r="GDB43" s="192"/>
      <c r="GDC43" s="192"/>
      <c r="GDD43" s="192"/>
      <c r="GDE43" s="192"/>
      <c r="GDF43" s="192"/>
      <c r="GDG43" s="192"/>
      <c r="GDH43" s="192"/>
      <c r="GDI43" s="192"/>
      <c r="GDJ43" s="192"/>
      <c r="GDK43" s="192"/>
      <c r="GDL43" s="192"/>
      <c r="GDM43" s="192"/>
      <c r="GDN43" s="192"/>
      <c r="GDO43" s="192"/>
      <c r="GDP43" s="192"/>
      <c r="GDQ43" s="192"/>
      <c r="GDR43" s="192"/>
      <c r="GDS43" s="192"/>
      <c r="GDT43" s="192"/>
      <c r="GDU43" s="192"/>
      <c r="GDV43" s="192"/>
      <c r="GDW43" s="192"/>
      <c r="GDX43" s="192"/>
      <c r="GDY43" s="192"/>
      <c r="GDZ43" s="192"/>
      <c r="GEA43" s="192"/>
      <c r="GEB43" s="192"/>
      <c r="GEC43" s="192"/>
      <c r="GED43" s="192"/>
      <c r="GEE43" s="192"/>
      <c r="GEF43" s="192"/>
      <c r="GEG43" s="192"/>
      <c r="GEH43" s="192"/>
      <c r="GEI43" s="192"/>
      <c r="GEJ43" s="192"/>
      <c r="GEK43" s="192"/>
      <c r="GEL43" s="192"/>
      <c r="GEM43" s="192"/>
      <c r="GEN43" s="192"/>
      <c r="GEO43" s="192"/>
      <c r="GEP43" s="192"/>
      <c r="GEQ43" s="192"/>
      <c r="GER43" s="192"/>
      <c r="GES43" s="192"/>
      <c r="GET43" s="192"/>
      <c r="GEU43" s="192"/>
      <c r="GEV43" s="192"/>
      <c r="GEW43" s="192"/>
      <c r="GEX43" s="192"/>
      <c r="GEY43" s="192"/>
      <c r="GEZ43" s="192"/>
      <c r="GFA43" s="192"/>
      <c r="GFB43" s="192"/>
      <c r="GFC43" s="192"/>
      <c r="GFD43" s="192"/>
      <c r="GFE43" s="192"/>
      <c r="GFF43" s="192"/>
      <c r="GFG43" s="192"/>
      <c r="GFH43" s="192"/>
      <c r="GFI43" s="192"/>
      <c r="GFJ43" s="192"/>
      <c r="GFK43" s="192"/>
      <c r="GFL43" s="192"/>
      <c r="GFM43" s="192"/>
      <c r="GFN43" s="192"/>
      <c r="GFO43" s="192"/>
      <c r="GFP43" s="192"/>
      <c r="GFQ43" s="192"/>
      <c r="GFR43" s="192"/>
      <c r="GFS43" s="192"/>
      <c r="GFT43" s="192"/>
      <c r="GFU43" s="192"/>
      <c r="GFV43" s="192"/>
      <c r="GFW43" s="192"/>
      <c r="GFX43" s="192"/>
      <c r="GFY43" s="192"/>
      <c r="GFZ43" s="192"/>
      <c r="GGA43" s="192"/>
      <c r="GGB43" s="192"/>
      <c r="GGC43" s="192"/>
      <c r="GGD43" s="192"/>
      <c r="GGE43" s="192"/>
      <c r="GGF43" s="192"/>
      <c r="GGG43" s="192"/>
      <c r="GGH43" s="192"/>
      <c r="GGI43" s="192"/>
      <c r="GGJ43" s="192"/>
      <c r="GGK43" s="192"/>
      <c r="GGL43" s="192"/>
      <c r="GGM43" s="192"/>
      <c r="GGN43" s="192"/>
      <c r="GGO43" s="192"/>
      <c r="GGP43" s="192"/>
      <c r="GGQ43" s="192"/>
      <c r="GGR43" s="192"/>
      <c r="GGS43" s="192"/>
      <c r="GGT43" s="192"/>
      <c r="GGU43" s="192"/>
      <c r="GGV43" s="192"/>
      <c r="GGW43" s="192"/>
      <c r="GGX43" s="192"/>
      <c r="GGY43" s="192"/>
      <c r="GGZ43" s="192"/>
      <c r="GHA43" s="192"/>
      <c r="GHB43" s="192"/>
      <c r="GHC43" s="192"/>
      <c r="GHD43" s="192"/>
      <c r="GHE43" s="192"/>
      <c r="GHF43" s="192"/>
      <c r="GHG43" s="192"/>
      <c r="GHH43" s="192"/>
      <c r="GHI43" s="192"/>
      <c r="GHJ43" s="192"/>
      <c r="GHK43" s="192"/>
      <c r="GHL43" s="192"/>
      <c r="GHM43" s="192"/>
      <c r="GHN43" s="192"/>
      <c r="GHO43" s="192"/>
      <c r="GHP43" s="192"/>
      <c r="GHQ43" s="192"/>
      <c r="GHR43" s="192"/>
      <c r="GHS43" s="192"/>
      <c r="GHT43" s="192"/>
      <c r="GHU43" s="192"/>
      <c r="GHV43" s="192"/>
      <c r="GHW43" s="192"/>
      <c r="GHX43" s="192"/>
      <c r="GHY43" s="192"/>
      <c r="GHZ43" s="192"/>
      <c r="GIA43" s="192"/>
      <c r="GIB43" s="192"/>
      <c r="GIC43" s="192"/>
      <c r="GID43" s="192"/>
      <c r="GIE43" s="192"/>
      <c r="GIF43" s="192"/>
      <c r="GIG43" s="192"/>
      <c r="GIH43" s="192"/>
      <c r="GII43" s="192"/>
      <c r="GIJ43" s="192"/>
      <c r="GIK43" s="192"/>
      <c r="GIL43" s="192"/>
      <c r="GIM43" s="192"/>
      <c r="GIN43" s="192"/>
      <c r="GIO43" s="192"/>
      <c r="GIP43" s="192"/>
      <c r="GIQ43" s="192"/>
      <c r="GIR43" s="192"/>
      <c r="GIS43" s="192"/>
      <c r="GIT43" s="192"/>
      <c r="GIU43" s="192"/>
      <c r="GIV43" s="192"/>
      <c r="GIW43" s="192"/>
      <c r="GIX43" s="192"/>
      <c r="GIY43" s="192"/>
      <c r="GIZ43" s="192"/>
      <c r="GJA43" s="192"/>
      <c r="GJB43" s="192"/>
      <c r="GJC43" s="192"/>
      <c r="GJD43" s="192"/>
      <c r="GJE43" s="192"/>
      <c r="GJF43" s="192"/>
      <c r="GJG43" s="192"/>
      <c r="GJH43" s="192"/>
      <c r="GJI43" s="192"/>
      <c r="GJJ43" s="192"/>
      <c r="GJK43" s="192"/>
      <c r="GJL43" s="192"/>
      <c r="GJM43" s="192"/>
      <c r="GJN43" s="192"/>
      <c r="GJO43" s="192"/>
      <c r="GJP43" s="192"/>
      <c r="GJQ43" s="192"/>
      <c r="GJR43" s="192"/>
      <c r="GJS43" s="192"/>
      <c r="GJT43" s="192"/>
      <c r="GJU43" s="192"/>
      <c r="GJV43" s="192"/>
      <c r="GJW43" s="192"/>
      <c r="GJX43" s="192"/>
      <c r="GJY43" s="192"/>
      <c r="GJZ43" s="192"/>
      <c r="GKA43" s="192"/>
      <c r="GKB43" s="192"/>
      <c r="GKC43" s="192"/>
      <c r="GKD43" s="192"/>
      <c r="GKE43" s="192"/>
      <c r="GKF43" s="192"/>
      <c r="GKG43" s="192"/>
      <c r="GKH43" s="192"/>
      <c r="GKI43" s="192"/>
      <c r="GKJ43" s="192"/>
      <c r="GKK43" s="192"/>
      <c r="GKL43" s="192"/>
      <c r="GKM43" s="192"/>
      <c r="GKN43" s="192"/>
      <c r="GKO43" s="192"/>
      <c r="GKP43" s="192"/>
      <c r="GKQ43" s="192"/>
      <c r="GKR43" s="192"/>
      <c r="GKS43" s="192"/>
      <c r="GKT43" s="192"/>
      <c r="GKU43" s="192"/>
      <c r="GKV43" s="192"/>
      <c r="GKW43" s="192"/>
      <c r="GKX43" s="192"/>
      <c r="GKY43" s="192"/>
      <c r="GKZ43" s="192"/>
      <c r="GLA43" s="192"/>
      <c r="GLB43" s="192"/>
      <c r="GLC43" s="192"/>
      <c r="GLD43" s="192"/>
      <c r="GLE43" s="192"/>
      <c r="GLF43" s="192"/>
      <c r="GLG43" s="192"/>
      <c r="GLH43" s="192"/>
      <c r="GLI43" s="192"/>
      <c r="GLJ43" s="192"/>
      <c r="GLK43" s="192"/>
      <c r="GLL43" s="192"/>
      <c r="GLM43" s="192"/>
      <c r="GLN43" s="192"/>
      <c r="GLO43" s="192"/>
      <c r="GLP43" s="192"/>
      <c r="GLQ43" s="192"/>
      <c r="GLR43" s="192"/>
      <c r="GLS43" s="192"/>
      <c r="GLT43" s="192"/>
      <c r="GLU43" s="192"/>
      <c r="GLV43" s="192"/>
      <c r="GLW43" s="192"/>
      <c r="GLX43" s="192"/>
      <c r="GLY43" s="192"/>
      <c r="GLZ43" s="192"/>
      <c r="GMA43" s="192"/>
      <c r="GMB43" s="192"/>
      <c r="GMC43" s="192"/>
      <c r="GMD43" s="192"/>
      <c r="GME43" s="192"/>
      <c r="GMF43" s="192"/>
      <c r="GMG43" s="192"/>
      <c r="GMH43" s="192"/>
      <c r="GMI43" s="192"/>
      <c r="GMJ43" s="192"/>
      <c r="GMK43" s="192"/>
      <c r="GML43" s="192"/>
      <c r="GMM43" s="192"/>
      <c r="GMN43" s="192"/>
      <c r="GMO43" s="192"/>
      <c r="GMP43" s="192"/>
      <c r="GMQ43" s="192"/>
      <c r="GMR43" s="192"/>
      <c r="GMS43" s="192"/>
      <c r="GMT43" s="192"/>
      <c r="GMU43" s="192"/>
      <c r="GMV43" s="192"/>
      <c r="GMW43" s="192"/>
      <c r="GMX43" s="192"/>
      <c r="GMY43" s="192"/>
      <c r="GMZ43" s="192"/>
      <c r="GNA43" s="192"/>
      <c r="GNB43" s="192"/>
      <c r="GNC43" s="192"/>
      <c r="GND43" s="192"/>
      <c r="GNE43" s="192"/>
      <c r="GNF43" s="192"/>
      <c r="GNG43" s="192"/>
      <c r="GNH43" s="192"/>
      <c r="GNI43" s="192"/>
      <c r="GNJ43" s="192"/>
      <c r="GNK43" s="192"/>
      <c r="GNL43" s="192"/>
      <c r="GNM43" s="192"/>
      <c r="GNN43" s="192"/>
      <c r="GNO43" s="192"/>
      <c r="GNP43" s="192"/>
      <c r="GNQ43" s="192"/>
      <c r="GNR43" s="192"/>
      <c r="GNS43" s="192"/>
      <c r="GNT43" s="192"/>
      <c r="GNU43" s="192"/>
      <c r="GNV43" s="192"/>
      <c r="GNW43" s="192"/>
      <c r="GNX43" s="192"/>
      <c r="GNY43" s="192"/>
      <c r="GNZ43" s="192"/>
      <c r="GOA43" s="192"/>
      <c r="GOB43" s="192"/>
      <c r="GOC43" s="192"/>
      <c r="GOD43" s="192"/>
      <c r="GOE43" s="192"/>
      <c r="GOF43" s="192"/>
      <c r="GOG43" s="192"/>
      <c r="GOH43" s="192"/>
      <c r="GOI43" s="192"/>
      <c r="GOJ43" s="192"/>
      <c r="GOK43" s="192"/>
      <c r="GOL43" s="192"/>
      <c r="GOM43" s="192"/>
      <c r="GON43" s="192"/>
      <c r="GOO43" s="192"/>
      <c r="GOP43" s="192"/>
      <c r="GOQ43" s="192"/>
      <c r="GOR43" s="192"/>
      <c r="GOS43" s="192"/>
      <c r="GOT43" s="192"/>
      <c r="GOU43" s="192"/>
      <c r="GOV43" s="192"/>
      <c r="GOW43" s="192"/>
      <c r="GOX43" s="192"/>
      <c r="GOY43" s="192"/>
      <c r="GOZ43" s="192"/>
      <c r="GPA43" s="192"/>
      <c r="GPB43" s="192"/>
      <c r="GPC43" s="192"/>
      <c r="GPD43" s="192"/>
      <c r="GPE43" s="192"/>
      <c r="GPF43" s="192"/>
      <c r="GPG43" s="192"/>
      <c r="GPH43" s="192"/>
      <c r="GPI43" s="192"/>
      <c r="GPJ43" s="192"/>
      <c r="GPK43" s="192"/>
      <c r="GPL43" s="192"/>
      <c r="GPM43" s="192"/>
      <c r="GPN43" s="192"/>
      <c r="GPO43" s="192"/>
      <c r="GPP43" s="192"/>
      <c r="GPQ43" s="192"/>
      <c r="GPR43" s="192"/>
      <c r="GPS43" s="192"/>
      <c r="GPT43" s="192"/>
      <c r="GPU43" s="192"/>
      <c r="GPV43" s="192"/>
      <c r="GPW43" s="192"/>
      <c r="GPX43" s="192"/>
      <c r="GPY43" s="192"/>
      <c r="GPZ43" s="192"/>
      <c r="GQA43" s="192"/>
      <c r="GQB43" s="192"/>
      <c r="GQC43" s="192"/>
      <c r="GQD43" s="192"/>
      <c r="GQE43" s="192"/>
      <c r="GQF43" s="192"/>
      <c r="GQG43" s="192"/>
      <c r="GQH43" s="192"/>
      <c r="GQI43" s="192"/>
      <c r="GQJ43" s="192"/>
      <c r="GQK43" s="192"/>
      <c r="GQL43" s="192"/>
      <c r="GQM43" s="192"/>
      <c r="GQN43" s="192"/>
      <c r="GQO43" s="192"/>
      <c r="GQP43" s="192"/>
      <c r="GQQ43" s="192"/>
      <c r="GQR43" s="192"/>
      <c r="GQS43" s="192"/>
      <c r="GQT43" s="192"/>
      <c r="GQU43" s="192"/>
      <c r="GQV43" s="192"/>
      <c r="GQW43" s="192"/>
      <c r="GQX43" s="192"/>
      <c r="GQY43" s="192"/>
      <c r="GQZ43" s="192"/>
      <c r="GRA43" s="192"/>
      <c r="GRB43" s="192"/>
      <c r="GRC43" s="192"/>
      <c r="GRD43" s="192"/>
      <c r="GRE43" s="192"/>
      <c r="GRF43" s="192"/>
      <c r="GRG43" s="192"/>
      <c r="GRH43" s="192"/>
      <c r="GRI43" s="192"/>
      <c r="GRJ43" s="192"/>
      <c r="GRK43" s="192"/>
      <c r="GRL43" s="192"/>
      <c r="GRM43" s="192"/>
      <c r="GRN43" s="192"/>
      <c r="GRO43" s="192"/>
      <c r="GRP43" s="192"/>
      <c r="GRQ43" s="192"/>
      <c r="GRR43" s="192"/>
      <c r="GRS43" s="192"/>
      <c r="GRT43" s="192"/>
      <c r="GRU43" s="192"/>
      <c r="GRV43" s="192"/>
      <c r="GRW43" s="192"/>
      <c r="GRX43" s="192"/>
      <c r="GRY43" s="192"/>
      <c r="GRZ43" s="192"/>
      <c r="GSA43" s="192"/>
      <c r="GSB43" s="192"/>
      <c r="GSC43" s="192"/>
      <c r="GSD43" s="192"/>
      <c r="GSE43" s="192"/>
      <c r="GSF43" s="192"/>
      <c r="GSG43" s="192"/>
      <c r="GSH43" s="192"/>
      <c r="GSI43" s="192"/>
      <c r="GSJ43" s="192"/>
      <c r="GSK43" s="192"/>
      <c r="GSL43" s="192"/>
      <c r="GSM43" s="192"/>
      <c r="GSN43" s="192"/>
      <c r="GSO43" s="192"/>
      <c r="GSP43" s="192"/>
      <c r="GSQ43" s="192"/>
      <c r="GSR43" s="192"/>
      <c r="GSS43" s="192"/>
      <c r="GST43" s="192"/>
      <c r="GSU43" s="192"/>
      <c r="GSV43" s="192"/>
      <c r="GSW43" s="192"/>
      <c r="GSX43" s="192"/>
      <c r="GSY43" s="192"/>
      <c r="GSZ43" s="192"/>
      <c r="GTA43" s="192"/>
      <c r="GTB43" s="192"/>
      <c r="GTC43" s="192"/>
      <c r="GTD43" s="192"/>
      <c r="GTE43" s="192"/>
      <c r="GTF43" s="192"/>
      <c r="GTG43" s="192"/>
      <c r="GTH43" s="192"/>
      <c r="GTI43" s="192"/>
      <c r="GTJ43" s="192"/>
      <c r="GTK43" s="192"/>
      <c r="GTL43" s="192"/>
      <c r="GTM43" s="192"/>
      <c r="GTN43" s="192"/>
      <c r="GTO43" s="192"/>
      <c r="GTP43" s="192"/>
      <c r="GTQ43" s="192"/>
      <c r="GTR43" s="192"/>
      <c r="GTS43" s="192"/>
      <c r="GTT43" s="192"/>
      <c r="GTU43" s="192"/>
      <c r="GTV43" s="192"/>
      <c r="GTW43" s="192"/>
      <c r="GTX43" s="192"/>
      <c r="GTY43" s="192"/>
      <c r="GTZ43" s="192"/>
      <c r="GUA43" s="192"/>
      <c r="GUB43" s="192"/>
      <c r="GUC43" s="192"/>
      <c r="GUD43" s="192"/>
      <c r="GUE43" s="192"/>
      <c r="GUF43" s="192"/>
      <c r="GUG43" s="192"/>
      <c r="GUH43" s="192"/>
      <c r="GUI43" s="192"/>
      <c r="GUJ43" s="192"/>
      <c r="GUK43" s="192"/>
      <c r="GUL43" s="192"/>
      <c r="GUM43" s="192"/>
      <c r="GUN43" s="192"/>
      <c r="GUO43" s="192"/>
      <c r="GUP43" s="192"/>
      <c r="GUQ43" s="192"/>
      <c r="GUR43" s="192"/>
      <c r="GUS43" s="192"/>
      <c r="GUT43" s="192"/>
      <c r="GUU43" s="192"/>
      <c r="GUV43" s="192"/>
      <c r="GUW43" s="192"/>
      <c r="GUX43" s="192"/>
      <c r="GUY43" s="192"/>
      <c r="GUZ43" s="192"/>
      <c r="GVA43" s="192"/>
      <c r="GVB43" s="192"/>
      <c r="GVC43" s="192"/>
      <c r="GVD43" s="192"/>
      <c r="GVE43" s="192"/>
      <c r="GVF43" s="192"/>
      <c r="GVG43" s="192"/>
      <c r="GVH43" s="192"/>
      <c r="GVI43" s="192"/>
      <c r="GVJ43" s="192"/>
      <c r="GVK43" s="192"/>
      <c r="GVL43" s="192"/>
      <c r="GVM43" s="192"/>
      <c r="GVN43" s="192"/>
      <c r="GVO43" s="192"/>
      <c r="GVP43" s="192"/>
      <c r="GVQ43" s="192"/>
      <c r="GVR43" s="192"/>
      <c r="GVS43" s="192"/>
      <c r="GVT43" s="192"/>
      <c r="GVU43" s="192"/>
      <c r="GVV43" s="192"/>
      <c r="GVW43" s="192"/>
      <c r="GVX43" s="192"/>
      <c r="GVY43" s="192"/>
      <c r="GVZ43" s="192"/>
      <c r="GWA43" s="192"/>
      <c r="GWB43" s="192"/>
      <c r="GWC43" s="192"/>
      <c r="GWD43" s="192"/>
      <c r="GWE43" s="192"/>
      <c r="GWF43" s="192"/>
      <c r="GWG43" s="192"/>
      <c r="GWH43" s="192"/>
      <c r="GWI43" s="192"/>
      <c r="GWJ43" s="192"/>
      <c r="GWK43" s="192"/>
      <c r="GWL43" s="192"/>
      <c r="GWM43" s="192"/>
      <c r="GWN43" s="192"/>
      <c r="GWO43" s="192"/>
      <c r="GWP43" s="192"/>
      <c r="GWQ43" s="192"/>
      <c r="GWR43" s="192"/>
      <c r="GWS43" s="192"/>
      <c r="GWT43" s="192"/>
      <c r="GWU43" s="192"/>
      <c r="GWV43" s="192"/>
      <c r="GWW43" s="192"/>
      <c r="GWX43" s="192"/>
      <c r="GWY43" s="192"/>
      <c r="GWZ43" s="192"/>
      <c r="GXA43" s="192"/>
      <c r="GXB43" s="192"/>
      <c r="GXC43" s="192"/>
      <c r="GXD43" s="192"/>
      <c r="GXE43" s="192"/>
      <c r="GXF43" s="192"/>
      <c r="GXG43" s="192"/>
      <c r="GXH43" s="192"/>
      <c r="GXI43" s="192"/>
      <c r="GXJ43" s="192"/>
      <c r="GXK43" s="192"/>
      <c r="GXL43" s="192"/>
      <c r="GXM43" s="192"/>
      <c r="GXN43" s="192"/>
      <c r="GXO43" s="192"/>
      <c r="GXP43" s="192"/>
      <c r="GXQ43" s="192"/>
      <c r="GXR43" s="192"/>
      <c r="GXS43" s="192"/>
      <c r="GXT43" s="192"/>
      <c r="GXU43" s="192"/>
      <c r="GXV43" s="192"/>
      <c r="GXW43" s="192"/>
      <c r="GXX43" s="192"/>
      <c r="GXY43" s="192"/>
      <c r="GXZ43" s="192"/>
      <c r="GYA43" s="192"/>
      <c r="GYB43" s="192"/>
      <c r="GYC43" s="192"/>
      <c r="GYD43" s="192"/>
      <c r="GYE43" s="192"/>
      <c r="GYF43" s="192"/>
      <c r="GYG43" s="192"/>
      <c r="GYH43" s="192"/>
      <c r="GYI43" s="192"/>
      <c r="GYJ43" s="192"/>
      <c r="GYK43" s="192"/>
      <c r="GYL43" s="192"/>
      <c r="GYM43" s="192"/>
      <c r="GYN43" s="192"/>
      <c r="GYO43" s="192"/>
      <c r="GYP43" s="192"/>
      <c r="GYQ43" s="192"/>
      <c r="GYR43" s="192"/>
      <c r="GYS43" s="192"/>
      <c r="GYT43" s="192"/>
      <c r="GYU43" s="192"/>
      <c r="GYV43" s="192"/>
      <c r="GYW43" s="192"/>
      <c r="GYX43" s="192"/>
      <c r="GYY43" s="192"/>
      <c r="GYZ43" s="192"/>
      <c r="GZA43" s="192"/>
      <c r="GZB43" s="192"/>
      <c r="GZC43" s="192"/>
      <c r="GZD43" s="192"/>
      <c r="GZE43" s="192"/>
      <c r="GZF43" s="192"/>
      <c r="GZG43" s="192"/>
      <c r="GZH43" s="192"/>
      <c r="GZI43" s="192"/>
      <c r="GZJ43" s="192"/>
      <c r="GZK43" s="192"/>
      <c r="GZL43" s="192"/>
      <c r="GZM43" s="192"/>
      <c r="GZN43" s="192"/>
      <c r="GZO43" s="192"/>
      <c r="GZP43" s="192"/>
      <c r="GZQ43" s="192"/>
      <c r="GZR43" s="192"/>
      <c r="GZS43" s="192"/>
      <c r="GZT43" s="192"/>
      <c r="GZU43" s="192"/>
      <c r="GZV43" s="192"/>
      <c r="GZW43" s="192"/>
      <c r="GZX43" s="192"/>
      <c r="GZY43" s="192"/>
      <c r="GZZ43" s="192"/>
      <c r="HAA43" s="192"/>
      <c r="HAB43" s="192"/>
      <c r="HAC43" s="192"/>
      <c r="HAD43" s="192"/>
      <c r="HAE43" s="192"/>
      <c r="HAF43" s="192"/>
      <c r="HAG43" s="192"/>
      <c r="HAH43" s="192"/>
      <c r="HAI43" s="192"/>
      <c r="HAJ43" s="192"/>
      <c r="HAK43" s="192"/>
      <c r="HAL43" s="192"/>
      <c r="HAM43" s="192"/>
      <c r="HAN43" s="192"/>
      <c r="HAO43" s="192"/>
      <c r="HAP43" s="192"/>
      <c r="HAQ43" s="192"/>
      <c r="HAR43" s="192"/>
      <c r="HAS43" s="192"/>
      <c r="HAT43" s="192"/>
      <c r="HAU43" s="192"/>
      <c r="HAV43" s="192"/>
      <c r="HAW43" s="192"/>
      <c r="HAX43" s="192"/>
      <c r="HAY43" s="192"/>
      <c r="HAZ43" s="192"/>
      <c r="HBA43" s="192"/>
      <c r="HBB43" s="192"/>
      <c r="HBC43" s="192"/>
      <c r="HBD43" s="192"/>
      <c r="HBE43" s="192"/>
      <c r="HBF43" s="192"/>
      <c r="HBG43" s="192"/>
      <c r="HBH43" s="192"/>
      <c r="HBI43" s="192"/>
      <c r="HBJ43" s="192"/>
      <c r="HBK43" s="192"/>
      <c r="HBL43" s="192"/>
      <c r="HBM43" s="192"/>
      <c r="HBN43" s="192"/>
      <c r="HBO43" s="192"/>
      <c r="HBP43" s="192"/>
      <c r="HBQ43" s="192"/>
      <c r="HBR43" s="192"/>
      <c r="HBS43" s="192"/>
      <c r="HBT43" s="192"/>
      <c r="HBU43" s="192"/>
      <c r="HBV43" s="192"/>
      <c r="HBW43" s="192"/>
      <c r="HBX43" s="192"/>
      <c r="HBY43" s="192"/>
      <c r="HBZ43" s="192"/>
      <c r="HCA43" s="192"/>
      <c r="HCB43" s="192"/>
      <c r="HCC43" s="192"/>
      <c r="HCD43" s="192"/>
      <c r="HCE43" s="192"/>
      <c r="HCF43" s="192"/>
      <c r="HCG43" s="192"/>
      <c r="HCH43" s="192"/>
      <c r="HCI43" s="192"/>
      <c r="HCJ43" s="192"/>
      <c r="HCK43" s="192"/>
      <c r="HCL43" s="192"/>
      <c r="HCM43" s="192"/>
      <c r="HCN43" s="192"/>
      <c r="HCO43" s="192"/>
      <c r="HCP43" s="192"/>
      <c r="HCQ43" s="192"/>
      <c r="HCR43" s="192"/>
      <c r="HCS43" s="192"/>
      <c r="HCT43" s="192"/>
      <c r="HCU43" s="192"/>
      <c r="HCV43" s="192"/>
      <c r="HCW43" s="192"/>
      <c r="HCX43" s="192"/>
      <c r="HCY43" s="192"/>
      <c r="HCZ43" s="192"/>
      <c r="HDA43" s="192"/>
      <c r="HDB43" s="192"/>
      <c r="HDC43" s="192"/>
      <c r="HDD43" s="192"/>
      <c r="HDE43" s="192"/>
      <c r="HDF43" s="192"/>
      <c r="HDG43" s="192"/>
      <c r="HDH43" s="192"/>
      <c r="HDI43" s="192"/>
      <c r="HDJ43" s="192"/>
      <c r="HDK43" s="192"/>
      <c r="HDL43" s="192"/>
      <c r="HDM43" s="192"/>
      <c r="HDN43" s="192"/>
      <c r="HDO43" s="192"/>
      <c r="HDP43" s="192"/>
      <c r="HDQ43" s="192"/>
      <c r="HDR43" s="192"/>
      <c r="HDS43" s="192"/>
      <c r="HDT43" s="192"/>
      <c r="HDU43" s="192"/>
      <c r="HDV43" s="192"/>
      <c r="HDW43" s="192"/>
      <c r="HDX43" s="192"/>
      <c r="HDY43" s="192"/>
      <c r="HDZ43" s="192"/>
      <c r="HEA43" s="192"/>
      <c r="HEB43" s="192"/>
      <c r="HEC43" s="192"/>
      <c r="HED43" s="192"/>
      <c r="HEE43" s="192"/>
      <c r="HEF43" s="192"/>
      <c r="HEG43" s="192"/>
      <c r="HEH43" s="192"/>
      <c r="HEI43" s="192"/>
      <c r="HEJ43" s="192"/>
      <c r="HEK43" s="192"/>
      <c r="HEL43" s="192"/>
      <c r="HEM43" s="192"/>
      <c r="HEN43" s="192"/>
      <c r="HEO43" s="192"/>
      <c r="HEP43" s="192"/>
      <c r="HEQ43" s="192"/>
      <c r="HER43" s="192"/>
      <c r="HES43" s="192"/>
      <c r="HET43" s="192"/>
      <c r="HEU43" s="192"/>
      <c r="HEV43" s="192"/>
      <c r="HEW43" s="192"/>
      <c r="HEX43" s="192"/>
      <c r="HEY43" s="192"/>
      <c r="HEZ43" s="192"/>
      <c r="HFA43" s="192"/>
      <c r="HFB43" s="192"/>
      <c r="HFC43" s="192"/>
      <c r="HFD43" s="192"/>
      <c r="HFE43" s="192"/>
      <c r="HFF43" s="192"/>
      <c r="HFG43" s="192"/>
      <c r="HFH43" s="192"/>
      <c r="HFI43" s="192"/>
      <c r="HFJ43" s="192"/>
      <c r="HFK43" s="192"/>
      <c r="HFL43" s="192"/>
      <c r="HFM43" s="192"/>
      <c r="HFN43" s="192"/>
      <c r="HFO43" s="192"/>
      <c r="HFP43" s="192"/>
      <c r="HFQ43" s="192"/>
      <c r="HFR43" s="192"/>
      <c r="HFS43" s="192"/>
      <c r="HFT43" s="192"/>
      <c r="HFU43" s="192"/>
      <c r="HFV43" s="192"/>
      <c r="HFW43" s="192"/>
      <c r="HFX43" s="192"/>
      <c r="HFY43" s="192"/>
      <c r="HFZ43" s="192"/>
      <c r="HGA43" s="192"/>
      <c r="HGB43" s="192"/>
      <c r="HGC43" s="192"/>
      <c r="HGD43" s="192"/>
      <c r="HGE43" s="192"/>
      <c r="HGF43" s="192"/>
      <c r="HGG43" s="192"/>
      <c r="HGH43" s="192"/>
      <c r="HGI43" s="192"/>
      <c r="HGJ43" s="192"/>
      <c r="HGK43" s="192"/>
      <c r="HGL43" s="192"/>
      <c r="HGM43" s="192"/>
      <c r="HGN43" s="192"/>
      <c r="HGO43" s="192"/>
      <c r="HGP43" s="192"/>
      <c r="HGQ43" s="192"/>
      <c r="HGR43" s="192"/>
      <c r="HGS43" s="192"/>
      <c r="HGT43" s="192"/>
      <c r="HGU43" s="192"/>
      <c r="HGV43" s="192"/>
      <c r="HGW43" s="192"/>
      <c r="HGX43" s="192"/>
      <c r="HGY43" s="192"/>
      <c r="HGZ43" s="192"/>
      <c r="HHA43" s="192"/>
      <c r="HHB43" s="192"/>
      <c r="HHC43" s="192"/>
      <c r="HHD43" s="192"/>
      <c r="HHE43" s="192"/>
      <c r="HHF43" s="192"/>
      <c r="HHG43" s="192"/>
      <c r="HHH43" s="192"/>
      <c r="HHI43" s="192"/>
      <c r="HHJ43" s="192"/>
      <c r="HHK43" s="192"/>
      <c r="HHL43" s="192"/>
      <c r="HHM43" s="192"/>
      <c r="HHN43" s="192"/>
      <c r="HHO43" s="192"/>
      <c r="HHP43" s="192"/>
      <c r="HHQ43" s="192"/>
      <c r="HHR43" s="192"/>
      <c r="HHS43" s="192"/>
      <c r="HHT43" s="192"/>
      <c r="HHU43" s="192"/>
      <c r="HHV43" s="192"/>
      <c r="HHW43" s="192"/>
      <c r="HHX43" s="192"/>
      <c r="HHY43" s="192"/>
      <c r="HHZ43" s="192"/>
      <c r="HIA43" s="192"/>
      <c r="HIB43" s="192"/>
      <c r="HIC43" s="192"/>
      <c r="HID43" s="192"/>
      <c r="HIE43" s="192"/>
      <c r="HIF43" s="192"/>
      <c r="HIG43" s="192"/>
      <c r="HIH43" s="192"/>
      <c r="HII43" s="192"/>
      <c r="HIJ43" s="192"/>
      <c r="HIK43" s="192"/>
      <c r="HIL43" s="192"/>
      <c r="HIM43" s="192"/>
      <c r="HIN43" s="192"/>
      <c r="HIO43" s="192"/>
      <c r="HIP43" s="192"/>
      <c r="HIQ43" s="192"/>
      <c r="HIR43" s="192"/>
      <c r="HIS43" s="192"/>
      <c r="HIT43" s="192"/>
      <c r="HIU43" s="192"/>
      <c r="HIV43" s="192"/>
      <c r="HIW43" s="192"/>
      <c r="HIX43" s="192"/>
      <c r="HIY43" s="192"/>
      <c r="HIZ43" s="192"/>
      <c r="HJA43" s="192"/>
      <c r="HJB43" s="192"/>
      <c r="HJC43" s="192"/>
      <c r="HJD43" s="192"/>
      <c r="HJE43" s="192"/>
      <c r="HJF43" s="192"/>
      <c r="HJG43" s="192"/>
      <c r="HJH43" s="192"/>
      <c r="HJI43" s="192"/>
      <c r="HJJ43" s="192"/>
      <c r="HJK43" s="192"/>
      <c r="HJL43" s="192"/>
      <c r="HJM43" s="192"/>
      <c r="HJN43" s="192"/>
      <c r="HJO43" s="192"/>
      <c r="HJP43" s="192"/>
      <c r="HJQ43" s="192"/>
      <c r="HJR43" s="192"/>
      <c r="HJS43" s="192"/>
      <c r="HJT43" s="192"/>
      <c r="HJU43" s="192"/>
      <c r="HJV43" s="192"/>
      <c r="HJW43" s="192"/>
      <c r="HJX43" s="192"/>
      <c r="HJY43" s="192"/>
      <c r="HJZ43" s="192"/>
      <c r="HKA43" s="192"/>
      <c r="HKB43" s="192"/>
      <c r="HKC43" s="192"/>
      <c r="HKD43" s="192"/>
      <c r="HKE43" s="192"/>
      <c r="HKF43" s="192"/>
      <c r="HKG43" s="192"/>
      <c r="HKH43" s="192"/>
      <c r="HKI43" s="192"/>
      <c r="HKJ43" s="192"/>
      <c r="HKK43" s="192"/>
      <c r="HKL43" s="192"/>
      <c r="HKM43" s="192"/>
      <c r="HKN43" s="192"/>
      <c r="HKO43" s="192"/>
      <c r="HKP43" s="192"/>
      <c r="HKQ43" s="192"/>
      <c r="HKR43" s="192"/>
      <c r="HKS43" s="192"/>
      <c r="HKT43" s="192"/>
      <c r="HKU43" s="192"/>
      <c r="HKV43" s="192"/>
      <c r="HKW43" s="192"/>
      <c r="HKX43" s="192"/>
      <c r="HKY43" s="192"/>
      <c r="HKZ43" s="192"/>
      <c r="HLA43" s="192"/>
      <c r="HLB43" s="192"/>
      <c r="HLC43" s="192"/>
      <c r="HLD43" s="192"/>
      <c r="HLE43" s="192"/>
      <c r="HLF43" s="192"/>
      <c r="HLG43" s="192"/>
      <c r="HLH43" s="192"/>
      <c r="HLI43" s="192"/>
      <c r="HLJ43" s="192"/>
      <c r="HLK43" s="192"/>
      <c r="HLL43" s="192"/>
      <c r="HLM43" s="192"/>
      <c r="HLN43" s="192"/>
      <c r="HLO43" s="192"/>
      <c r="HLP43" s="192"/>
      <c r="HLQ43" s="192"/>
      <c r="HLR43" s="192"/>
      <c r="HLS43" s="192"/>
      <c r="HLT43" s="192"/>
      <c r="HLU43" s="192"/>
      <c r="HLV43" s="192"/>
      <c r="HLW43" s="192"/>
      <c r="HLX43" s="192"/>
      <c r="HLY43" s="192"/>
      <c r="HLZ43" s="192"/>
      <c r="HMA43" s="192"/>
      <c r="HMB43" s="192"/>
      <c r="HMC43" s="192"/>
      <c r="HMD43" s="192"/>
      <c r="HME43" s="192"/>
      <c r="HMF43" s="192"/>
      <c r="HMG43" s="192"/>
      <c r="HMH43" s="192"/>
      <c r="HMI43" s="192"/>
      <c r="HMJ43" s="192"/>
      <c r="HMK43" s="192"/>
      <c r="HML43" s="192"/>
      <c r="HMM43" s="192"/>
      <c r="HMN43" s="192"/>
      <c r="HMO43" s="192"/>
      <c r="HMP43" s="192"/>
      <c r="HMQ43" s="192"/>
      <c r="HMR43" s="192"/>
      <c r="HMS43" s="192"/>
      <c r="HMT43" s="192"/>
      <c r="HMU43" s="192"/>
      <c r="HMV43" s="192"/>
      <c r="HMW43" s="192"/>
      <c r="HMX43" s="192"/>
      <c r="HMY43" s="192"/>
      <c r="HMZ43" s="192"/>
      <c r="HNA43" s="192"/>
      <c r="HNB43" s="192"/>
      <c r="HNC43" s="192"/>
      <c r="HND43" s="192"/>
      <c r="HNE43" s="192"/>
      <c r="HNF43" s="192"/>
      <c r="HNG43" s="192"/>
      <c r="HNH43" s="192"/>
      <c r="HNI43" s="192"/>
      <c r="HNJ43" s="192"/>
      <c r="HNK43" s="192"/>
      <c r="HNL43" s="192"/>
      <c r="HNM43" s="192"/>
      <c r="HNN43" s="192"/>
      <c r="HNO43" s="192"/>
      <c r="HNP43" s="192"/>
      <c r="HNQ43" s="192"/>
      <c r="HNR43" s="192"/>
      <c r="HNS43" s="192"/>
      <c r="HNT43" s="192"/>
      <c r="HNU43" s="192"/>
      <c r="HNV43" s="192"/>
      <c r="HNW43" s="192"/>
      <c r="HNX43" s="192"/>
      <c r="HNY43" s="192"/>
      <c r="HNZ43" s="192"/>
      <c r="HOA43" s="192"/>
      <c r="HOB43" s="192"/>
      <c r="HOC43" s="192"/>
      <c r="HOD43" s="192"/>
      <c r="HOE43" s="192"/>
      <c r="HOF43" s="192"/>
      <c r="HOG43" s="192"/>
      <c r="HOH43" s="192"/>
      <c r="HOI43" s="192"/>
      <c r="HOJ43" s="192"/>
      <c r="HOK43" s="192"/>
      <c r="HOL43" s="192"/>
      <c r="HOM43" s="192"/>
      <c r="HON43" s="192"/>
      <c r="HOO43" s="192"/>
      <c r="HOP43" s="192"/>
      <c r="HOQ43" s="192"/>
      <c r="HOR43" s="192"/>
      <c r="HOS43" s="192"/>
      <c r="HOT43" s="192"/>
      <c r="HOU43" s="192"/>
      <c r="HOV43" s="192"/>
      <c r="HOW43" s="192"/>
      <c r="HOX43" s="192"/>
      <c r="HOY43" s="192"/>
      <c r="HOZ43" s="192"/>
      <c r="HPA43" s="192"/>
      <c r="HPB43" s="192"/>
      <c r="HPC43" s="192"/>
      <c r="HPD43" s="192"/>
      <c r="HPE43" s="192"/>
      <c r="HPF43" s="192"/>
      <c r="HPG43" s="192"/>
      <c r="HPH43" s="192"/>
      <c r="HPI43" s="192"/>
      <c r="HPJ43" s="192"/>
      <c r="HPK43" s="192"/>
      <c r="HPL43" s="192"/>
      <c r="HPM43" s="192"/>
      <c r="HPN43" s="192"/>
      <c r="HPO43" s="192"/>
      <c r="HPP43" s="192"/>
      <c r="HPQ43" s="192"/>
      <c r="HPR43" s="192"/>
      <c r="HPS43" s="192"/>
      <c r="HPT43" s="192"/>
      <c r="HPU43" s="192"/>
      <c r="HPV43" s="192"/>
      <c r="HPW43" s="192"/>
      <c r="HPX43" s="192"/>
      <c r="HPY43" s="192"/>
      <c r="HPZ43" s="192"/>
      <c r="HQA43" s="192"/>
      <c r="HQB43" s="192"/>
      <c r="HQC43" s="192"/>
      <c r="HQD43" s="192"/>
      <c r="HQE43" s="192"/>
      <c r="HQF43" s="192"/>
      <c r="HQG43" s="192"/>
      <c r="HQH43" s="192"/>
      <c r="HQI43" s="192"/>
      <c r="HQJ43" s="192"/>
      <c r="HQK43" s="192"/>
      <c r="HQL43" s="192"/>
      <c r="HQM43" s="192"/>
      <c r="HQN43" s="192"/>
      <c r="HQO43" s="192"/>
      <c r="HQP43" s="192"/>
      <c r="HQQ43" s="192"/>
      <c r="HQR43" s="192"/>
      <c r="HQS43" s="192"/>
      <c r="HQT43" s="192"/>
      <c r="HQU43" s="192"/>
      <c r="HQV43" s="192"/>
      <c r="HQW43" s="192"/>
      <c r="HQX43" s="192"/>
      <c r="HQY43" s="192"/>
      <c r="HQZ43" s="192"/>
      <c r="HRA43" s="192"/>
      <c r="HRB43" s="192"/>
      <c r="HRC43" s="192"/>
      <c r="HRD43" s="192"/>
      <c r="HRE43" s="192"/>
      <c r="HRF43" s="192"/>
      <c r="HRG43" s="192"/>
      <c r="HRH43" s="192"/>
      <c r="HRI43" s="192"/>
      <c r="HRJ43" s="192"/>
      <c r="HRK43" s="192"/>
      <c r="HRL43" s="192"/>
      <c r="HRM43" s="192"/>
      <c r="HRN43" s="192"/>
      <c r="HRO43" s="192"/>
      <c r="HRP43" s="192"/>
      <c r="HRQ43" s="192"/>
      <c r="HRR43" s="192"/>
      <c r="HRS43" s="192"/>
      <c r="HRT43" s="192"/>
      <c r="HRU43" s="192"/>
      <c r="HRV43" s="192"/>
      <c r="HRW43" s="192"/>
      <c r="HRX43" s="192"/>
      <c r="HRY43" s="192"/>
      <c r="HRZ43" s="192"/>
      <c r="HSA43" s="192"/>
      <c r="HSB43" s="192"/>
      <c r="HSC43" s="192"/>
      <c r="HSD43" s="192"/>
      <c r="HSE43" s="192"/>
      <c r="HSF43" s="192"/>
      <c r="HSG43" s="192"/>
      <c r="HSH43" s="192"/>
      <c r="HSI43" s="192"/>
      <c r="HSJ43" s="192"/>
      <c r="HSK43" s="192"/>
      <c r="HSL43" s="192"/>
      <c r="HSM43" s="192"/>
      <c r="HSN43" s="192"/>
      <c r="HSO43" s="192"/>
      <c r="HSP43" s="192"/>
      <c r="HSQ43" s="192"/>
      <c r="HSR43" s="192"/>
      <c r="HSS43" s="192"/>
      <c r="HST43" s="192"/>
      <c r="HSU43" s="192"/>
      <c r="HSV43" s="192"/>
      <c r="HSW43" s="192"/>
      <c r="HSX43" s="192"/>
      <c r="HSY43" s="192"/>
      <c r="HSZ43" s="192"/>
      <c r="HTA43" s="192"/>
      <c r="HTB43" s="192"/>
      <c r="HTC43" s="192"/>
      <c r="HTD43" s="192"/>
      <c r="HTE43" s="192"/>
      <c r="HTF43" s="192"/>
      <c r="HTG43" s="192"/>
      <c r="HTH43" s="192"/>
      <c r="HTI43" s="192"/>
      <c r="HTJ43" s="192"/>
      <c r="HTK43" s="192"/>
      <c r="HTL43" s="192"/>
      <c r="HTM43" s="192"/>
      <c r="HTN43" s="192"/>
      <c r="HTO43" s="192"/>
      <c r="HTP43" s="192"/>
      <c r="HTQ43" s="192"/>
      <c r="HTR43" s="192"/>
      <c r="HTS43" s="192"/>
      <c r="HTT43" s="192"/>
      <c r="HTU43" s="192"/>
      <c r="HTV43" s="192"/>
      <c r="HTW43" s="192"/>
      <c r="HTX43" s="192"/>
      <c r="HTY43" s="192"/>
      <c r="HTZ43" s="192"/>
      <c r="HUA43" s="192"/>
      <c r="HUB43" s="192"/>
      <c r="HUC43" s="192"/>
      <c r="HUD43" s="192"/>
      <c r="HUE43" s="192"/>
      <c r="HUF43" s="192"/>
      <c r="HUG43" s="192"/>
      <c r="HUH43" s="192"/>
      <c r="HUI43" s="192"/>
      <c r="HUJ43" s="192"/>
      <c r="HUK43" s="192"/>
      <c r="HUL43" s="192"/>
      <c r="HUM43" s="192"/>
      <c r="HUN43" s="192"/>
      <c r="HUO43" s="192"/>
      <c r="HUP43" s="192"/>
      <c r="HUQ43" s="192"/>
      <c r="HUR43" s="192"/>
      <c r="HUS43" s="192"/>
      <c r="HUT43" s="192"/>
      <c r="HUU43" s="192"/>
      <c r="HUV43" s="192"/>
      <c r="HUW43" s="192"/>
      <c r="HUX43" s="192"/>
      <c r="HUY43" s="192"/>
      <c r="HUZ43" s="192"/>
      <c r="HVA43" s="192"/>
      <c r="HVB43" s="192"/>
      <c r="HVC43" s="192"/>
      <c r="HVD43" s="192"/>
      <c r="HVE43" s="192"/>
      <c r="HVF43" s="192"/>
      <c r="HVG43" s="192"/>
      <c r="HVH43" s="192"/>
      <c r="HVI43" s="192"/>
      <c r="HVJ43" s="192"/>
      <c r="HVK43" s="192"/>
      <c r="HVL43" s="192"/>
      <c r="HVM43" s="192"/>
      <c r="HVN43" s="192"/>
      <c r="HVO43" s="192"/>
      <c r="HVP43" s="192"/>
      <c r="HVQ43" s="192"/>
      <c r="HVR43" s="192"/>
      <c r="HVS43" s="192"/>
      <c r="HVT43" s="192"/>
      <c r="HVU43" s="192"/>
      <c r="HVV43" s="192"/>
      <c r="HVW43" s="192"/>
      <c r="HVX43" s="192"/>
      <c r="HVY43" s="192"/>
      <c r="HVZ43" s="192"/>
      <c r="HWA43" s="192"/>
      <c r="HWB43" s="192"/>
      <c r="HWC43" s="192"/>
      <c r="HWD43" s="192"/>
      <c r="HWE43" s="192"/>
      <c r="HWF43" s="192"/>
      <c r="HWG43" s="192"/>
      <c r="HWH43" s="192"/>
      <c r="HWI43" s="192"/>
      <c r="HWJ43" s="192"/>
      <c r="HWK43" s="192"/>
      <c r="HWL43" s="192"/>
      <c r="HWM43" s="192"/>
      <c r="HWN43" s="192"/>
      <c r="HWO43" s="192"/>
      <c r="HWP43" s="192"/>
      <c r="HWQ43" s="192"/>
      <c r="HWR43" s="192"/>
      <c r="HWS43" s="192"/>
      <c r="HWT43" s="192"/>
      <c r="HWU43" s="192"/>
      <c r="HWV43" s="192"/>
      <c r="HWW43" s="192"/>
      <c r="HWX43" s="192"/>
      <c r="HWY43" s="192"/>
      <c r="HWZ43" s="192"/>
      <c r="HXA43" s="192"/>
      <c r="HXB43" s="192"/>
      <c r="HXC43" s="192"/>
      <c r="HXD43" s="192"/>
      <c r="HXE43" s="192"/>
      <c r="HXF43" s="192"/>
      <c r="HXG43" s="192"/>
      <c r="HXH43" s="192"/>
      <c r="HXI43" s="192"/>
      <c r="HXJ43" s="192"/>
      <c r="HXK43" s="192"/>
      <c r="HXL43" s="192"/>
      <c r="HXM43" s="192"/>
      <c r="HXN43" s="192"/>
      <c r="HXO43" s="192"/>
      <c r="HXP43" s="192"/>
      <c r="HXQ43" s="192"/>
      <c r="HXR43" s="192"/>
      <c r="HXS43" s="192"/>
      <c r="HXT43" s="192"/>
      <c r="HXU43" s="192"/>
      <c r="HXV43" s="192"/>
      <c r="HXW43" s="192"/>
      <c r="HXX43" s="192"/>
      <c r="HXY43" s="192"/>
      <c r="HXZ43" s="192"/>
      <c r="HYA43" s="192"/>
      <c r="HYB43" s="192"/>
      <c r="HYC43" s="192"/>
      <c r="HYD43" s="192"/>
      <c r="HYE43" s="192"/>
      <c r="HYF43" s="192"/>
      <c r="HYG43" s="192"/>
      <c r="HYH43" s="192"/>
      <c r="HYI43" s="192"/>
      <c r="HYJ43" s="192"/>
      <c r="HYK43" s="192"/>
      <c r="HYL43" s="192"/>
      <c r="HYM43" s="192"/>
      <c r="HYN43" s="192"/>
      <c r="HYO43" s="192"/>
      <c r="HYP43" s="192"/>
      <c r="HYQ43" s="192"/>
      <c r="HYR43" s="192"/>
      <c r="HYS43" s="192"/>
      <c r="HYT43" s="192"/>
      <c r="HYU43" s="192"/>
      <c r="HYV43" s="192"/>
      <c r="HYW43" s="192"/>
      <c r="HYX43" s="192"/>
      <c r="HYY43" s="192"/>
      <c r="HYZ43" s="192"/>
      <c r="HZA43" s="192"/>
      <c r="HZB43" s="192"/>
      <c r="HZC43" s="192"/>
      <c r="HZD43" s="192"/>
      <c r="HZE43" s="192"/>
      <c r="HZF43" s="192"/>
      <c r="HZG43" s="192"/>
      <c r="HZH43" s="192"/>
      <c r="HZI43" s="192"/>
      <c r="HZJ43" s="192"/>
      <c r="HZK43" s="192"/>
      <c r="HZL43" s="192"/>
      <c r="HZM43" s="192"/>
      <c r="HZN43" s="192"/>
      <c r="HZO43" s="192"/>
      <c r="HZP43" s="192"/>
      <c r="HZQ43" s="192"/>
      <c r="HZR43" s="192"/>
      <c r="HZS43" s="192"/>
      <c r="HZT43" s="192"/>
      <c r="HZU43" s="192"/>
      <c r="HZV43" s="192"/>
      <c r="HZW43" s="192"/>
      <c r="HZX43" s="192"/>
      <c r="HZY43" s="192"/>
      <c r="HZZ43" s="192"/>
      <c r="IAA43" s="192"/>
      <c r="IAB43" s="192"/>
      <c r="IAC43" s="192"/>
      <c r="IAD43" s="192"/>
      <c r="IAE43" s="192"/>
      <c r="IAF43" s="192"/>
      <c r="IAG43" s="192"/>
      <c r="IAH43" s="192"/>
      <c r="IAI43" s="192"/>
      <c r="IAJ43" s="192"/>
      <c r="IAK43" s="192"/>
      <c r="IAL43" s="192"/>
      <c r="IAM43" s="192"/>
      <c r="IAN43" s="192"/>
      <c r="IAO43" s="192"/>
      <c r="IAP43" s="192"/>
      <c r="IAQ43" s="192"/>
      <c r="IAR43" s="192"/>
      <c r="IAS43" s="192"/>
      <c r="IAT43" s="192"/>
      <c r="IAU43" s="192"/>
      <c r="IAV43" s="192"/>
      <c r="IAW43" s="192"/>
      <c r="IAX43" s="192"/>
      <c r="IAY43" s="192"/>
      <c r="IAZ43" s="192"/>
      <c r="IBA43" s="192"/>
      <c r="IBB43" s="192"/>
      <c r="IBC43" s="192"/>
      <c r="IBD43" s="192"/>
      <c r="IBE43" s="192"/>
      <c r="IBF43" s="192"/>
      <c r="IBG43" s="192"/>
      <c r="IBH43" s="192"/>
      <c r="IBI43" s="192"/>
      <c r="IBJ43" s="192"/>
      <c r="IBK43" s="192"/>
      <c r="IBL43" s="192"/>
      <c r="IBM43" s="192"/>
      <c r="IBN43" s="192"/>
      <c r="IBO43" s="192"/>
      <c r="IBP43" s="192"/>
      <c r="IBQ43" s="192"/>
      <c r="IBR43" s="192"/>
      <c r="IBS43" s="192"/>
      <c r="IBT43" s="192"/>
      <c r="IBU43" s="192"/>
      <c r="IBV43" s="192"/>
      <c r="IBW43" s="192"/>
      <c r="IBX43" s="192"/>
      <c r="IBY43" s="192"/>
      <c r="IBZ43" s="192"/>
      <c r="ICA43" s="192"/>
      <c r="ICB43" s="192"/>
      <c r="ICC43" s="192"/>
      <c r="ICD43" s="192"/>
      <c r="ICE43" s="192"/>
      <c r="ICF43" s="192"/>
      <c r="ICG43" s="192"/>
      <c r="ICH43" s="192"/>
      <c r="ICI43" s="192"/>
      <c r="ICJ43" s="192"/>
      <c r="ICK43" s="192"/>
      <c r="ICL43" s="192"/>
      <c r="ICM43" s="192"/>
      <c r="ICN43" s="192"/>
      <c r="ICO43" s="192"/>
      <c r="ICP43" s="192"/>
      <c r="ICQ43" s="192"/>
      <c r="ICR43" s="192"/>
      <c r="ICS43" s="192"/>
      <c r="ICT43" s="192"/>
      <c r="ICU43" s="192"/>
      <c r="ICV43" s="192"/>
      <c r="ICW43" s="192"/>
      <c r="ICX43" s="192"/>
      <c r="ICY43" s="192"/>
      <c r="ICZ43" s="192"/>
      <c r="IDA43" s="192"/>
      <c r="IDB43" s="192"/>
      <c r="IDC43" s="192"/>
      <c r="IDD43" s="192"/>
      <c r="IDE43" s="192"/>
      <c r="IDF43" s="192"/>
      <c r="IDG43" s="192"/>
      <c r="IDH43" s="192"/>
      <c r="IDI43" s="192"/>
      <c r="IDJ43" s="192"/>
      <c r="IDK43" s="192"/>
      <c r="IDL43" s="192"/>
      <c r="IDM43" s="192"/>
      <c r="IDN43" s="192"/>
      <c r="IDO43" s="192"/>
      <c r="IDP43" s="192"/>
      <c r="IDQ43" s="192"/>
      <c r="IDR43" s="192"/>
      <c r="IDS43" s="192"/>
      <c r="IDT43" s="192"/>
      <c r="IDU43" s="192"/>
      <c r="IDV43" s="192"/>
      <c r="IDW43" s="192"/>
      <c r="IDX43" s="192"/>
      <c r="IDY43" s="192"/>
      <c r="IDZ43" s="192"/>
      <c r="IEA43" s="192"/>
      <c r="IEB43" s="192"/>
      <c r="IEC43" s="192"/>
      <c r="IED43" s="192"/>
      <c r="IEE43" s="192"/>
      <c r="IEF43" s="192"/>
      <c r="IEG43" s="192"/>
      <c r="IEH43" s="192"/>
      <c r="IEI43" s="192"/>
      <c r="IEJ43" s="192"/>
      <c r="IEK43" s="192"/>
      <c r="IEL43" s="192"/>
      <c r="IEM43" s="192"/>
      <c r="IEN43" s="192"/>
      <c r="IEO43" s="192"/>
      <c r="IEP43" s="192"/>
      <c r="IEQ43" s="192"/>
      <c r="IER43" s="192"/>
      <c r="IES43" s="192"/>
      <c r="IET43" s="192"/>
      <c r="IEU43" s="192"/>
      <c r="IEV43" s="192"/>
      <c r="IEW43" s="192"/>
      <c r="IEX43" s="192"/>
      <c r="IEY43" s="192"/>
      <c r="IEZ43" s="192"/>
      <c r="IFA43" s="192"/>
      <c r="IFB43" s="192"/>
      <c r="IFC43" s="192"/>
      <c r="IFD43" s="192"/>
      <c r="IFE43" s="192"/>
      <c r="IFF43" s="192"/>
      <c r="IFG43" s="192"/>
      <c r="IFH43" s="192"/>
      <c r="IFI43" s="192"/>
      <c r="IFJ43" s="192"/>
      <c r="IFK43" s="192"/>
      <c r="IFL43" s="192"/>
      <c r="IFM43" s="192"/>
      <c r="IFN43" s="192"/>
      <c r="IFO43" s="192"/>
      <c r="IFP43" s="192"/>
      <c r="IFQ43" s="192"/>
      <c r="IFR43" s="192"/>
      <c r="IFS43" s="192"/>
      <c r="IFT43" s="192"/>
      <c r="IFU43" s="192"/>
      <c r="IFV43" s="192"/>
      <c r="IFW43" s="192"/>
      <c r="IFX43" s="192"/>
      <c r="IFY43" s="192"/>
      <c r="IFZ43" s="192"/>
      <c r="IGA43" s="192"/>
      <c r="IGB43" s="192"/>
      <c r="IGC43" s="192"/>
      <c r="IGD43" s="192"/>
      <c r="IGE43" s="192"/>
      <c r="IGF43" s="192"/>
      <c r="IGG43" s="192"/>
      <c r="IGH43" s="192"/>
      <c r="IGI43" s="192"/>
      <c r="IGJ43" s="192"/>
      <c r="IGK43" s="192"/>
      <c r="IGL43" s="192"/>
      <c r="IGM43" s="192"/>
      <c r="IGN43" s="192"/>
      <c r="IGO43" s="192"/>
      <c r="IGP43" s="192"/>
      <c r="IGQ43" s="192"/>
      <c r="IGR43" s="192"/>
      <c r="IGS43" s="192"/>
      <c r="IGT43" s="192"/>
      <c r="IGU43" s="192"/>
      <c r="IGV43" s="192"/>
      <c r="IGW43" s="192"/>
      <c r="IGX43" s="192"/>
      <c r="IGY43" s="192"/>
      <c r="IGZ43" s="192"/>
      <c r="IHA43" s="192"/>
      <c r="IHB43" s="192"/>
      <c r="IHC43" s="192"/>
      <c r="IHD43" s="192"/>
      <c r="IHE43" s="192"/>
      <c r="IHF43" s="192"/>
      <c r="IHG43" s="192"/>
      <c r="IHH43" s="192"/>
      <c r="IHI43" s="192"/>
      <c r="IHJ43" s="192"/>
      <c r="IHK43" s="192"/>
      <c r="IHL43" s="192"/>
      <c r="IHM43" s="192"/>
      <c r="IHN43" s="192"/>
      <c r="IHO43" s="192"/>
      <c r="IHP43" s="192"/>
      <c r="IHQ43" s="192"/>
      <c r="IHR43" s="192"/>
      <c r="IHS43" s="192"/>
      <c r="IHT43" s="192"/>
      <c r="IHU43" s="192"/>
      <c r="IHV43" s="192"/>
      <c r="IHW43" s="192"/>
      <c r="IHX43" s="192"/>
      <c r="IHY43" s="192"/>
      <c r="IHZ43" s="192"/>
      <c r="IIA43" s="192"/>
      <c r="IIB43" s="192"/>
      <c r="IIC43" s="192"/>
      <c r="IID43" s="192"/>
      <c r="IIE43" s="192"/>
      <c r="IIF43" s="192"/>
      <c r="IIG43" s="192"/>
      <c r="IIH43" s="192"/>
      <c r="III43" s="192"/>
      <c r="IIJ43" s="192"/>
      <c r="IIK43" s="192"/>
      <c r="IIL43" s="192"/>
      <c r="IIM43" s="192"/>
      <c r="IIN43" s="192"/>
      <c r="IIO43" s="192"/>
      <c r="IIP43" s="192"/>
      <c r="IIQ43" s="192"/>
      <c r="IIR43" s="192"/>
      <c r="IIS43" s="192"/>
      <c r="IIT43" s="192"/>
      <c r="IIU43" s="192"/>
      <c r="IIV43" s="192"/>
      <c r="IIW43" s="192"/>
      <c r="IIX43" s="192"/>
      <c r="IIY43" s="192"/>
      <c r="IIZ43" s="192"/>
      <c r="IJA43" s="192"/>
      <c r="IJB43" s="192"/>
      <c r="IJC43" s="192"/>
      <c r="IJD43" s="192"/>
      <c r="IJE43" s="192"/>
      <c r="IJF43" s="192"/>
      <c r="IJG43" s="192"/>
      <c r="IJH43" s="192"/>
      <c r="IJI43" s="192"/>
      <c r="IJJ43" s="192"/>
      <c r="IJK43" s="192"/>
      <c r="IJL43" s="192"/>
      <c r="IJM43" s="192"/>
      <c r="IJN43" s="192"/>
      <c r="IJO43" s="192"/>
      <c r="IJP43" s="192"/>
      <c r="IJQ43" s="192"/>
      <c r="IJR43" s="192"/>
      <c r="IJS43" s="192"/>
      <c r="IJT43" s="192"/>
      <c r="IJU43" s="192"/>
      <c r="IJV43" s="192"/>
      <c r="IJW43" s="192"/>
      <c r="IJX43" s="192"/>
      <c r="IJY43" s="192"/>
      <c r="IJZ43" s="192"/>
      <c r="IKA43" s="192"/>
      <c r="IKB43" s="192"/>
      <c r="IKC43" s="192"/>
      <c r="IKD43" s="192"/>
      <c r="IKE43" s="192"/>
      <c r="IKF43" s="192"/>
      <c r="IKG43" s="192"/>
      <c r="IKH43" s="192"/>
      <c r="IKI43" s="192"/>
      <c r="IKJ43" s="192"/>
      <c r="IKK43" s="192"/>
      <c r="IKL43" s="192"/>
      <c r="IKM43" s="192"/>
      <c r="IKN43" s="192"/>
      <c r="IKO43" s="192"/>
      <c r="IKP43" s="192"/>
      <c r="IKQ43" s="192"/>
      <c r="IKR43" s="192"/>
      <c r="IKS43" s="192"/>
      <c r="IKT43" s="192"/>
      <c r="IKU43" s="192"/>
      <c r="IKV43" s="192"/>
      <c r="IKW43" s="192"/>
      <c r="IKX43" s="192"/>
      <c r="IKY43" s="192"/>
      <c r="IKZ43" s="192"/>
      <c r="ILA43" s="192"/>
      <c r="ILB43" s="192"/>
      <c r="ILC43" s="192"/>
      <c r="ILD43" s="192"/>
      <c r="ILE43" s="192"/>
      <c r="ILF43" s="192"/>
      <c r="ILG43" s="192"/>
      <c r="ILH43" s="192"/>
      <c r="ILI43" s="192"/>
      <c r="ILJ43" s="192"/>
      <c r="ILK43" s="192"/>
      <c r="ILL43" s="192"/>
      <c r="ILM43" s="192"/>
      <c r="ILN43" s="192"/>
      <c r="ILO43" s="192"/>
      <c r="ILP43" s="192"/>
      <c r="ILQ43" s="192"/>
      <c r="ILR43" s="192"/>
      <c r="ILS43" s="192"/>
      <c r="ILT43" s="192"/>
      <c r="ILU43" s="192"/>
      <c r="ILV43" s="192"/>
      <c r="ILW43" s="192"/>
      <c r="ILX43" s="192"/>
      <c r="ILY43" s="192"/>
      <c r="ILZ43" s="192"/>
      <c r="IMA43" s="192"/>
      <c r="IMB43" s="192"/>
      <c r="IMC43" s="192"/>
      <c r="IMD43" s="192"/>
      <c r="IME43" s="192"/>
      <c r="IMF43" s="192"/>
      <c r="IMG43" s="192"/>
      <c r="IMH43" s="192"/>
      <c r="IMI43" s="192"/>
      <c r="IMJ43" s="192"/>
      <c r="IMK43" s="192"/>
      <c r="IML43" s="192"/>
      <c r="IMM43" s="192"/>
      <c r="IMN43" s="192"/>
      <c r="IMO43" s="192"/>
      <c r="IMP43" s="192"/>
      <c r="IMQ43" s="192"/>
      <c r="IMR43" s="192"/>
      <c r="IMS43" s="192"/>
      <c r="IMT43" s="192"/>
      <c r="IMU43" s="192"/>
      <c r="IMV43" s="192"/>
      <c r="IMW43" s="192"/>
      <c r="IMX43" s="192"/>
      <c r="IMY43" s="192"/>
      <c r="IMZ43" s="192"/>
      <c r="INA43" s="192"/>
      <c r="INB43" s="192"/>
      <c r="INC43" s="192"/>
      <c r="IND43" s="192"/>
      <c r="INE43" s="192"/>
      <c r="INF43" s="192"/>
      <c r="ING43" s="192"/>
      <c r="INH43" s="192"/>
      <c r="INI43" s="192"/>
      <c r="INJ43" s="192"/>
      <c r="INK43" s="192"/>
      <c r="INL43" s="192"/>
      <c r="INM43" s="192"/>
      <c r="INN43" s="192"/>
      <c r="INO43" s="192"/>
      <c r="INP43" s="192"/>
      <c r="INQ43" s="192"/>
      <c r="INR43" s="192"/>
      <c r="INS43" s="192"/>
      <c r="INT43" s="192"/>
      <c r="INU43" s="192"/>
      <c r="INV43" s="192"/>
      <c r="INW43" s="192"/>
      <c r="INX43" s="192"/>
      <c r="INY43" s="192"/>
      <c r="INZ43" s="192"/>
      <c r="IOA43" s="192"/>
      <c r="IOB43" s="192"/>
      <c r="IOC43" s="192"/>
      <c r="IOD43" s="192"/>
      <c r="IOE43" s="192"/>
      <c r="IOF43" s="192"/>
      <c r="IOG43" s="192"/>
      <c r="IOH43" s="192"/>
      <c r="IOI43" s="192"/>
      <c r="IOJ43" s="192"/>
      <c r="IOK43" s="192"/>
      <c r="IOL43" s="192"/>
      <c r="IOM43" s="192"/>
      <c r="ION43" s="192"/>
      <c r="IOO43" s="192"/>
      <c r="IOP43" s="192"/>
      <c r="IOQ43" s="192"/>
      <c r="IOR43" s="192"/>
      <c r="IOS43" s="192"/>
      <c r="IOT43" s="192"/>
      <c r="IOU43" s="192"/>
      <c r="IOV43" s="192"/>
      <c r="IOW43" s="192"/>
      <c r="IOX43" s="192"/>
      <c r="IOY43" s="192"/>
      <c r="IOZ43" s="192"/>
      <c r="IPA43" s="192"/>
      <c r="IPB43" s="192"/>
      <c r="IPC43" s="192"/>
      <c r="IPD43" s="192"/>
      <c r="IPE43" s="192"/>
      <c r="IPF43" s="192"/>
      <c r="IPG43" s="192"/>
      <c r="IPH43" s="192"/>
      <c r="IPI43" s="192"/>
      <c r="IPJ43" s="192"/>
      <c r="IPK43" s="192"/>
      <c r="IPL43" s="192"/>
      <c r="IPM43" s="192"/>
      <c r="IPN43" s="192"/>
      <c r="IPO43" s="192"/>
      <c r="IPP43" s="192"/>
      <c r="IPQ43" s="192"/>
      <c r="IPR43" s="192"/>
      <c r="IPS43" s="192"/>
      <c r="IPT43" s="192"/>
      <c r="IPU43" s="192"/>
      <c r="IPV43" s="192"/>
      <c r="IPW43" s="192"/>
      <c r="IPX43" s="192"/>
      <c r="IPY43" s="192"/>
      <c r="IPZ43" s="192"/>
      <c r="IQA43" s="192"/>
      <c r="IQB43" s="192"/>
      <c r="IQC43" s="192"/>
      <c r="IQD43" s="192"/>
      <c r="IQE43" s="192"/>
      <c r="IQF43" s="192"/>
      <c r="IQG43" s="192"/>
      <c r="IQH43" s="192"/>
      <c r="IQI43" s="192"/>
      <c r="IQJ43" s="192"/>
      <c r="IQK43" s="192"/>
      <c r="IQL43" s="192"/>
      <c r="IQM43" s="192"/>
      <c r="IQN43" s="192"/>
      <c r="IQO43" s="192"/>
      <c r="IQP43" s="192"/>
      <c r="IQQ43" s="192"/>
      <c r="IQR43" s="192"/>
      <c r="IQS43" s="192"/>
      <c r="IQT43" s="192"/>
      <c r="IQU43" s="192"/>
      <c r="IQV43" s="192"/>
      <c r="IQW43" s="192"/>
      <c r="IQX43" s="192"/>
      <c r="IQY43" s="192"/>
      <c r="IQZ43" s="192"/>
      <c r="IRA43" s="192"/>
      <c r="IRB43" s="192"/>
      <c r="IRC43" s="192"/>
      <c r="IRD43" s="192"/>
      <c r="IRE43" s="192"/>
      <c r="IRF43" s="192"/>
      <c r="IRG43" s="192"/>
      <c r="IRH43" s="192"/>
      <c r="IRI43" s="192"/>
      <c r="IRJ43" s="192"/>
      <c r="IRK43" s="192"/>
      <c r="IRL43" s="192"/>
      <c r="IRM43" s="192"/>
      <c r="IRN43" s="192"/>
      <c r="IRO43" s="192"/>
      <c r="IRP43" s="192"/>
      <c r="IRQ43" s="192"/>
      <c r="IRR43" s="192"/>
      <c r="IRS43" s="192"/>
      <c r="IRT43" s="192"/>
      <c r="IRU43" s="192"/>
      <c r="IRV43" s="192"/>
      <c r="IRW43" s="192"/>
      <c r="IRX43" s="192"/>
      <c r="IRY43" s="192"/>
      <c r="IRZ43" s="192"/>
      <c r="ISA43" s="192"/>
      <c r="ISB43" s="192"/>
      <c r="ISC43" s="192"/>
      <c r="ISD43" s="192"/>
      <c r="ISE43" s="192"/>
      <c r="ISF43" s="192"/>
      <c r="ISG43" s="192"/>
      <c r="ISH43" s="192"/>
      <c r="ISI43" s="192"/>
      <c r="ISJ43" s="192"/>
      <c r="ISK43" s="192"/>
      <c r="ISL43" s="192"/>
      <c r="ISM43" s="192"/>
      <c r="ISN43" s="192"/>
      <c r="ISO43" s="192"/>
      <c r="ISP43" s="192"/>
      <c r="ISQ43" s="192"/>
      <c r="ISR43" s="192"/>
      <c r="ISS43" s="192"/>
      <c r="IST43" s="192"/>
      <c r="ISU43" s="192"/>
      <c r="ISV43" s="192"/>
      <c r="ISW43" s="192"/>
      <c r="ISX43" s="192"/>
      <c r="ISY43" s="192"/>
      <c r="ISZ43" s="192"/>
      <c r="ITA43" s="192"/>
      <c r="ITB43" s="192"/>
      <c r="ITC43" s="192"/>
      <c r="ITD43" s="192"/>
      <c r="ITE43" s="192"/>
      <c r="ITF43" s="192"/>
      <c r="ITG43" s="192"/>
      <c r="ITH43" s="192"/>
      <c r="ITI43" s="192"/>
      <c r="ITJ43" s="192"/>
      <c r="ITK43" s="192"/>
      <c r="ITL43" s="192"/>
      <c r="ITM43" s="192"/>
      <c r="ITN43" s="192"/>
      <c r="ITO43" s="192"/>
      <c r="ITP43" s="192"/>
      <c r="ITQ43" s="192"/>
      <c r="ITR43" s="192"/>
      <c r="ITS43" s="192"/>
      <c r="ITT43" s="192"/>
      <c r="ITU43" s="192"/>
      <c r="ITV43" s="192"/>
      <c r="ITW43" s="192"/>
      <c r="ITX43" s="192"/>
      <c r="ITY43" s="192"/>
      <c r="ITZ43" s="192"/>
      <c r="IUA43" s="192"/>
      <c r="IUB43" s="192"/>
      <c r="IUC43" s="192"/>
      <c r="IUD43" s="192"/>
      <c r="IUE43" s="192"/>
      <c r="IUF43" s="192"/>
      <c r="IUG43" s="192"/>
      <c r="IUH43" s="192"/>
      <c r="IUI43" s="192"/>
      <c r="IUJ43" s="192"/>
      <c r="IUK43" s="192"/>
      <c r="IUL43" s="192"/>
      <c r="IUM43" s="192"/>
      <c r="IUN43" s="192"/>
      <c r="IUO43" s="192"/>
      <c r="IUP43" s="192"/>
      <c r="IUQ43" s="192"/>
      <c r="IUR43" s="192"/>
      <c r="IUS43" s="192"/>
      <c r="IUT43" s="192"/>
      <c r="IUU43" s="192"/>
      <c r="IUV43" s="192"/>
      <c r="IUW43" s="192"/>
      <c r="IUX43" s="192"/>
      <c r="IUY43" s="192"/>
      <c r="IUZ43" s="192"/>
      <c r="IVA43" s="192"/>
      <c r="IVB43" s="192"/>
      <c r="IVC43" s="192"/>
      <c r="IVD43" s="192"/>
      <c r="IVE43" s="192"/>
      <c r="IVF43" s="192"/>
      <c r="IVG43" s="192"/>
      <c r="IVH43" s="192"/>
      <c r="IVI43" s="192"/>
      <c r="IVJ43" s="192"/>
      <c r="IVK43" s="192"/>
      <c r="IVL43" s="192"/>
      <c r="IVM43" s="192"/>
      <c r="IVN43" s="192"/>
      <c r="IVO43" s="192"/>
      <c r="IVP43" s="192"/>
      <c r="IVQ43" s="192"/>
      <c r="IVR43" s="192"/>
      <c r="IVS43" s="192"/>
      <c r="IVT43" s="192"/>
      <c r="IVU43" s="192"/>
      <c r="IVV43" s="192"/>
      <c r="IVW43" s="192"/>
      <c r="IVX43" s="192"/>
      <c r="IVY43" s="192"/>
      <c r="IVZ43" s="192"/>
      <c r="IWA43" s="192"/>
      <c r="IWB43" s="192"/>
      <c r="IWC43" s="192"/>
      <c r="IWD43" s="192"/>
      <c r="IWE43" s="192"/>
      <c r="IWF43" s="192"/>
      <c r="IWG43" s="192"/>
      <c r="IWH43" s="192"/>
      <c r="IWI43" s="192"/>
      <c r="IWJ43" s="192"/>
      <c r="IWK43" s="192"/>
      <c r="IWL43" s="192"/>
      <c r="IWM43" s="192"/>
      <c r="IWN43" s="192"/>
      <c r="IWO43" s="192"/>
      <c r="IWP43" s="192"/>
      <c r="IWQ43" s="192"/>
      <c r="IWR43" s="192"/>
      <c r="IWS43" s="192"/>
      <c r="IWT43" s="192"/>
      <c r="IWU43" s="192"/>
      <c r="IWV43" s="192"/>
      <c r="IWW43" s="192"/>
      <c r="IWX43" s="192"/>
      <c r="IWY43" s="192"/>
      <c r="IWZ43" s="192"/>
      <c r="IXA43" s="192"/>
      <c r="IXB43" s="192"/>
      <c r="IXC43" s="192"/>
      <c r="IXD43" s="192"/>
      <c r="IXE43" s="192"/>
      <c r="IXF43" s="192"/>
      <c r="IXG43" s="192"/>
      <c r="IXH43" s="192"/>
      <c r="IXI43" s="192"/>
      <c r="IXJ43" s="192"/>
      <c r="IXK43" s="192"/>
      <c r="IXL43" s="192"/>
      <c r="IXM43" s="192"/>
      <c r="IXN43" s="192"/>
      <c r="IXO43" s="192"/>
      <c r="IXP43" s="192"/>
      <c r="IXQ43" s="192"/>
      <c r="IXR43" s="192"/>
      <c r="IXS43" s="192"/>
      <c r="IXT43" s="192"/>
      <c r="IXU43" s="192"/>
      <c r="IXV43" s="192"/>
      <c r="IXW43" s="192"/>
      <c r="IXX43" s="192"/>
      <c r="IXY43" s="192"/>
      <c r="IXZ43" s="192"/>
      <c r="IYA43" s="192"/>
      <c r="IYB43" s="192"/>
      <c r="IYC43" s="192"/>
      <c r="IYD43" s="192"/>
      <c r="IYE43" s="192"/>
      <c r="IYF43" s="192"/>
      <c r="IYG43" s="192"/>
      <c r="IYH43" s="192"/>
      <c r="IYI43" s="192"/>
      <c r="IYJ43" s="192"/>
      <c r="IYK43" s="192"/>
      <c r="IYL43" s="192"/>
      <c r="IYM43" s="192"/>
      <c r="IYN43" s="192"/>
      <c r="IYO43" s="192"/>
      <c r="IYP43" s="192"/>
      <c r="IYQ43" s="192"/>
      <c r="IYR43" s="192"/>
      <c r="IYS43" s="192"/>
      <c r="IYT43" s="192"/>
      <c r="IYU43" s="192"/>
      <c r="IYV43" s="192"/>
      <c r="IYW43" s="192"/>
      <c r="IYX43" s="192"/>
      <c r="IYY43" s="192"/>
      <c r="IYZ43" s="192"/>
      <c r="IZA43" s="192"/>
      <c r="IZB43" s="192"/>
      <c r="IZC43" s="192"/>
      <c r="IZD43" s="192"/>
      <c r="IZE43" s="192"/>
      <c r="IZF43" s="192"/>
      <c r="IZG43" s="192"/>
      <c r="IZH43" s="192"/>
      <c r="IZI43" s="192"/>
      <c r="IZJ43" s="192"/>
      <c r="IZK43" s="192"/>
      <c r="IZL43" s="192"/>
      <c r="IZM43" s="192"/>
      <c r="IZN43" s="192"/>
      <c r="IZO43" s="192"/>
      <c r="IZP43" s="192"/>
      <c r="IZQ43" s="192"/>
      <c r="IZR43" s="192"/>
      <c r="IZS43" s="192"/>
      <c r="IZT43" s="192"/>
      <c r="IZU43" s="192"/>
      <c r="IZV43" s="192"/>
      <c r="IZW43" s="192"/>
      <c r="IZX43" s="192"/>
      <c r="IZY43" s="192"/>
      <c r="IZZ43" s="192"/>
      <c r="JAA43" s="192"/>
      <c r="JAB43" s="192"/>
      <c r="JAC43" s="192"/>
      <c r="JAD43" s="192"/>
      <c r="JAE43" s="192"/>
      <c r="JAF43" s="192"/>
      <c r="JAG43" s="192"/>
      <c r="JAH43" s="192"/>
      <c r="JAI43" s="192"/>
      <c r="JAJ43" s="192"/>
      <c r="JAK43" s="192"/>
      <c r="JAL43" s="192"/>
      <c r="JAM43" s="192"/>
      <c r="JAN43" s="192"/>
      <c r="JAO43" s="192"/>
      <c r="JAP43" s="192"/>
      <c r="JAQ43" s="192"/>
      <c r="JAR43" s="192"/>
      <c r="JAS43" s="192"/>
      <c r="JAT43" s="192"/>
      <c r="JAU43" s="192"/>
      <c r="JAV43" s="192"/>
      <c r="JAW43" s="192"/>
      <c r="JAX43" s="192"/>
      <c r="JAY43" s="192"/>
      <c r="JAZ43" s="192"/>
      <c r="JBA43" s="192"/>
      <c r="JBB43" s="192"/>
      <c r="JBC43" s="192"/>
      <c r="JBD43" s="192"/>
      <c r="JBE43" s="192"/>
      <c r="JBF43" s="192"/>
      <c r="JBG43" s="192"/>
      <c r="JBH43" s="192"/>
      <c r="JBI43" s="192"/>
      <c r="JBJ43" s="192"/>
      <c r="JBK43" s="192"/>
      <c r="JBL43" s="192"/>
      <c r="JBM43" s="192"/>
      <c r="JBN43" s="192"/>
      <c r="JBO43" s="192"/>
      <c r="JBP43" s="192"/>
      <c r="JBQ43" s="192"/>
      <c r="JBR43" s="192"/>
      <c r="JBS43" s="192"/>
      <c r="JBT43" s="192"/>
      <c r="JBU43" s="192"/>
      <c r="JBV43" s="192"/>
      <c r="JBW43" s="192"/>
      <c r="JBX43" s="192"/>
      <c r="JBY43" s="192"/>
      <c r="JBZ43" s="192"/>
      <c r="JCA43" s="192"/>
      <c r="JCB43" s="192"/>
      <c r="JCC43" s="192"/>
      <c r="JCD43" s="192"/>
      <c r="JCE43" s="192"/>
      <c r="JCF43" s="192"/>
      <c r="JCG43" s="192"/>
      <c r="JCH43" s="192"/>
      <c r="JCI43" s="192"/>
      <c r="JCJ43" s="192"/>
      <c r="JCK43" s="192"/>
      <c r="JCL43" s="192"/>
      <c r="JCM43" s="192"/>
      <c r="JCN43" s="192"/>
      <c r="JCO43" s="192"/>
      <c r="JCP43" s="192"/>
      <c r="JCQ43" s="192"/>
      <c r="JCR43" s="192"/>
      <c r="JCS43" s="192"/>
      <c r="JCT43" s="192"/>
      <c r="JCU43" s="192"/>
      <c r="JCV43" s="192"/>
      <c r="JCW43" s="192"/>
      <c r="JCX43" s="192"/>
      <c r="JCY43" s="192"/>
      <c r="JCZ43" s="192"/>
      <c r="JDA43" s="192"/>
      <c r="JDB43" s="192"/>
      <c r="JDC43" s="192"/>
      <c r="JDD43" s="192"/>
      <c r="JDE43" s="192"/>
      <c r="JDF43" s="192"/>
      <c r="JDG43" s="192"/>
      <c r="JDH43" s="192"/>
      <c r="JDI43" s="192"/>
      <c r="JDJ43" s="192"/>
      <c r="JDK43" s="192"/>
      <c r="JDL43" s="192"/>
      <c r="JDM43" s="192"/>
      <c r="JDN43" s="192"/>
      <c r="JDO43" s="192"/>
      <c r="JDP43" s="192"/>
      <c r="JDQ43" s="192"/>
      <c r="JDR43" s="192"/>
      <c r="JDS43" s="192"/>
      <c r="JDT43" s="192"/>
      <c r="JDU43" s="192"/>
      <c r="JDV43" s="192"/>
      <c r="JDW43" s="192"/>
      <c r="JDX43" s="192"/>
      <c r="JDY43" s="192"/>
      <c r="JDZ43" s="192"/>
      <c r="JEA43" s="192"/>
      <c r="JEB43" s="192"/>
      <c r="JEC43" s="192"/>
      <c r="JED43" s="192"/>
      <c r="JEE43" s="192"/>
      <c r="JEF43" s="192"/>
      <c r="JEG43" s="192"/>
      <c r="JEH43" s="192"/>
      <c r="JEI43" s="192"/>
      <c r="JEJ43" s="192"/>
      <c r="JEK43" s="192"/>
      <c r="JEL43" s="192"/>
      <c r="JEM43" s="192"/>
      <c r="JEN43" s="192"/>
      <c r="JEO43" s="192"/>
      <c r="JEP43" s="192"/>
      <c r="JEQ43" s="192"/>
      <c r="JER43" s="192"/>
      <c r="JES43" s="192"/>
      <c r="JET43" s="192"/>
      <c r="JEU43" s="192"/>
      <c r="JEV43" s="192"/>
      <c r="JEW43" s="192"/>
      <c r="JEX43" s="192"/>
      <c r="JEY43" s="192"/>
      <c r="JEZ43" s="192"/>
      <c r="JFA43" s="192"/>
      <c r="JFB43" s="192"/>
      <c r="JFC43" s="192"/>
      <c r="JFD43" s="192"/>
      <c r="JFE43" s="192"/>
      <c r="JFF43" s="192"/>
      <c r="JFG43" s="192"/>
      <c r="JFH43" s="192"/>
      <c r="JFI43" s="192"/>
      <c r="JFJ43" s="192"/>
      <c r="JFK43" s="192"/>
      <c r="JFL43" s="192"/>
      <c r="JFM43" s="192"/>
      <c r="JFN43" s="192"/>
      <c r="JFO43" s="192"/>
      <c r="JFP43" s="192"/>
      <c r="JFQ43" s="192"/>
      <c r="JFR43" s="192"/>
      <c r="JFS43" s="192"/>
      <c r="JFT43" s="192"/>
      <c r="JFU43" s="192"/>
      <c r="JFV43" s="192"/>
      <c r="JFW43" s="192"/>
      <c r="JFX43" s="192"/>
      <c r="JFY43" s="192"/>
      <c r="JFZ43" s="192"/>
      <c r="JGA43" s="192"/>
      <c r="JGB43" s="192"/>
      <c r="JGC43" s="192"/>
      <c r="JGD43" s="192"/>
      <c r="JGE43" s="192"/>
      <c r="JGF43" s="192"/>
      <c r="JGG43" s="192"/>
      <c r="JGH43" s="192"/>
      <c r="JGI43" s="192"/>
      <c r="JGJ43" s="192"/>
      <c r="JGK43" s="192"/>
      <c r="JGL43" s="192"/>
      <c r="JGM43" s="192"/>
      <c r="JGN43" s="192"/>
      <c r="JGO43" s="192"/>
      <c r="JGP43" s="192"/>
      <c r="JGQ43" s="192"/>
      <c r="JGR43" s="192"/>
      <c r="JGS43" s="192"/>
      <c r="JGT43" s="192"/>
      <c r="JGU43" s="192"/>
      <c r="JGV43" s="192"/>
      <c r="JGW43" s="192"/>
      <c r="JGX43" s="192"/>
      <c r="JGY43" s="192"/>
      <c r="JGZ43" s="192"/>
      <c r="JHA43" s="192"/>
      <c r="JHB43" s="192"/>
      <c r="JHC43" s="192"/>
      <c r="JHD43" s="192"/>
      <c r="JHE43" s="192"/>
      <c r="JHF43" s="192"/>
      <c r="JHG43" s="192"/>
      <c r="JHH43" s="192"/>
      <c r="JHI43" s="192"/>
      <c r="JHJ43" s="192"/>
      <c r="JHK43" s="192"/>
      <c r="JHL43" s="192"/>
      <c r="JHM43" s="192"/>
      <c r="JHN43" s="192"/>
      <c r="JHO43" s="192"/>
      <c r="JHP43" s="192"/>
      <c r="JHQ43" s="192"/>
      <c r="JHR43" s="192"/>
      <c r="JHS43" s="192"/>
      <c r="JHT43" s="192"/>
      <c r="JHU43" s="192"/>
      <c r="JHV43" s="192"/>
      <c r="JHW43" s="192"/>
      <c r="JHX43" s="192"/>
      <c r="JHY43" s="192"/>
      <c r="JHZ43" s="192"/>
      <c r="JIA43" s="192"/>
      <c r="JIB43" s="192"/>
      <c r="JIC43" s="192"/>
      <c r="JID43" s="192"/>
      <c r="JIE43" s="192"/>
      <c r="JIF43" s="192"/>
      <c r="JIG43" s="192"/>
      <c r="JIH43" s="192"/>
      <c r="JII43" s="192"/>
      <c r="JIJ43" s="192"/>
      <c r="JIK43" s="192"/>
      <c r="JIL43" s="192"/>
      <c r="JIM43" s="192"/>
      <c r="JIN43" s="192"/>
      <c r="JIO43" s="192"/>
      <c r="JIP43" s="192"/>
      <c r="JIQ43" s="192"/>
      <c r="JIR43" s="192"/>
      <c r="JIS43" s="192"/>
      <c r="JIT43" s="192"/>
      <c r="JIU43" s="192"/>
      <c r="JIV43" s="192"/>
      <c r="JIW43" s="192"/>
      <c r="JIX43" s="192"/>
      <c r="JIY43" s="192"/>
      <c r="JIZ43" s="192"/>
      <c r="JJA43" s="192"/>
      <c r="JJB43" s="192"/>
      <c r="JJC43" s="192"/>
      <c r="JJD43" s="192"/>
      <c r="JJE43" s="192"/>
      <c r="JJF43" s="192"/>
      <c r="JJG43" s="192"/>
      <c r="JJH43" s="192"/>
      <c r="JJI43" s="192"/>
      <c r="JJJ43" s="192"/>
      <c r="JJK43" s="192"/>
      <c r="JJL43" s="192"/>
      <c r="JJM43" s="192"/>
      <c r="JJN43" s="192"/>
      <c r="JJO43" s="192"/>
      <c r="JJP43" s="192"/>
      <c r="JJQ43" s="192"/>
      <c r="JJR43" s="192"/>
      <c r="JJS43" s="192"/>
      <c r="JJT43" s="192"/>
      <c r="JJU43" s="192"/>
      <c r="JJV43" s="192"/>
      <c r="JJW43" s="192"/>
      <c r="JJX43" s="192"/>
      <c r="JJY43" s="192"/>
      <c r="JJZ43" s="192"/>
      <c r="JKA43" s="192"/>
      <c r="JKB43" s="192"/>
      <c r="JKC43" s="192"/>
      <c r="JKD43" s="192"/>
      <c r="JKE43" s="192"/>
      <c r="JKF43" s="192"/>
      <c r="JKG43" s="192"/>
      <c r="JKH43" s="192"/>
      <c r="JKI43" s="192"/>
      <c r="JKJ43" s="192"/>
      <c r="JKK43" s="192"/>
      <c r="JKL43" s="192"/>
      <c r="JKM43" s="192"/>
      <c r="JKN43" s="192"/>
      <c r="JKO43" s="192"/>
      <c r="JKP43" s="192"/>
      <c r="JKQ43" s="192"/>
      <c r="JKR43" s="192"/>
      <c r="JKS43" s="192"/>
      <c r="JKT43" s="192"/>
      <c r="JKU43" s="192"/>
      <c r="JKV43" s="192"/>
      <c r="JKW43" s="192"/>
      <c r="JKX43" s="192"/>
      <c r="JKY43" s="192"/>
      <c r="JKZ43" s="192"/>
      <c r="JLA43" s="192"/>
      <c r="JLB43" s="192"/>
      <c r="JLC43" s="192"/>
      <c r="JLD43" s="192"/>
      <c r="JLE43" s="192"/>
      <c r="JLF43" s="192"/>
      <c r="JLG43" s="192"/>
      <c r="JLH43" s="192"/>
      <c r="JLI43" s="192"/>
      <c r="JLJ43" s="192"/>
      <c r="JLK43" s="192"/>
      <c r="JLL43" s="192"/>
      <c r="JLM43" s="192"/>
      <c r="JLN43" s="192"/>
      <c r="JLO43" s="192"/>
      <c r="JLP43" s="192"/>
      <c r="JLQ43" s="192"/>
      <c r="JLR43" s="192"/>
      <c r="JLS43" s="192"/>
      <c r="JLT43" s="192"/>
      <c r="JLU43" s="192"/>
      <c r="JLV43" s="192"/>
      <c r="JLW43" s="192"/>
      <c r="JLX43" s="192"/>
      <c r="JLY43" s="192"/>
      <c r="JLZ43" s="192"/>
      <c r="JMA43" s="192"/>
      <c r="JMB43" s="192"/>
      <c r="JMC43" s="192"/>
      <c r="JMD43" s="192"/>
      <c r="JME43" s="192"/>
      <c r="JMF43" s="192"/>
      <c r="JMG43" s="192"/>
      <c r="JMH43" s="192"/>
      <c r="JMI43" s="192"/>
      <c r="JMJ43" s="192"/>
      <c r="JMK43" s="192"/>
      <c r="JML43" s="192"/>
      <c r="JMM43" s="192"/>
      <c r="JMN43" s="192"/>
      <c r="JMO43" s="192"/>
      <c r="JMP43" s="192"/>
      <c r="JMQ43" s="192"/>
      <c r="JMR43" s="192"/>
      <c r="JMS43" s="192"/>
      <c r="JMT43" s="192"/>
      <c r="JMU43" s="192"/>
      <c r="JMV43" s="192"/>
      <c r="JMW43" s="192"/>
      <c r="JMX43" s="192"/>
      <c r="JMY43" s="192"/>
      <c r="JMZ43" s="192"/>
      <c r="JNA43" s="192"/>
      <c r="JNB43" s="192"/>
      <c r="JNC43" s="192"/>
      <c r="JND43" s="192"/>
      <c r="JNE43" s="192"/>
      <c r="JNF43" s="192"/>
      <c r="JNG43" s="192"/>
      <c r="JNH43" s="192"/>
      <c r="JNI43" s="192"/>
      <c r="JNJ43" s="192"/>
      <c r="JNK43" s="192"/>
      <c r="JNL43" s="192"/>
      <c r="JNM43" s="192"/>
      <c r="JNN43" s="192"/>
      <c r="JNO43" s="192"/>
      <c r="JNP43" s="192"/>
      <c r="JNQ43" s="192"/>
      <c r="JNR43" s="192"/>
      <c r="JNS43" s="192"/>
      <c r="JNT43" s="192"/>
      <c r="JNU43" s="192"/>
      <c r="JNV43" s="192"/>
      <c r="JNW43" s="192"/>
      <c r="JNX43" s="192"/>
      <c r="JNY43" s="192"/>
      <c r="JNZ43" s="192"/>
      <c r="JOA43" s="192"/>
      <c r="JOB43" s="192"/>
      <c r="JOC43" s="192"/>
      <c r="JOD43" s="192"/>
      <c r="JOE43" s="192"/>
      <c r="JOF43" s="192"/>
      <c r="JOG43" s="192"/>
      <c r="JOH43" s="192"/>
      <c r="JOI43" s="192"/>
      <c r="JOJ43" s="192"/>
      <c r="JOK43" s="192"/>
      <c r="JOL43" s="192"/>
      <c r="JOM43" s="192"/>
      <c r="JON43" s="192"/>
      <c r="JOO43" s="192"/>
      <c r="JOP43" s="192"/>
      <c r="JOQ43" s="192"/>
      <c r="JOR43" s="192"/>
      <c r="JOS43" s="192"/>
      <c r="JOT43" s="192"/>
      <c r="JOU43" s="192"/>
      <c r="JOV43" s="192"/>
      <c r="JOW43" s="192"/>
      <c r="JOX43" s="192"/>
      <c r="JOY43" s="192"/>
      <c r="JOZ43" s="192"/>
      <c r="JPA43" s="192"/>
      <c r="JPB43" s="192"/>
      <c r="JPC43" s="192"/>
      <c r="JPD43" s="192"/>
      <c r="JPE43" s="192"/>
      <c r="JPF43" s="192"/>
      <c r="JPG43" s="192"/>
      <c r="JPH43" s="192"/>
      <c r="JPI43" s="192"/>
      <c r="JPJ43" s="192"/>
      <c r="JPK43" s="192"/>
      <c r="JPL43" s="192"/>
      <c r="JPM43" s="192"/>
      <c r="JPN43" s="192"/>
      <c r="JPO43" s="192"/>
      <c r="JPP43" s="192"/>
      <c r="JPQ43" s="192"/>
      <c r="JPR43" s="192"/>
      <c r="JPS43" s="192"/>
      <c r="JPT43" s="192"/>
      <c r="JPU43" s="192"/>
      <c r="JPV43" s="192"/>
      <c r="JPW43" s="192"/>
      <c r="JPX43" s="192"/>
      <c r="JPY43" s="192"/>
      <c r="JPZ43" s="192"/>
      <c r="JQA43" s="192"/>
      <c r="JQB43" s="192"/>
      <c r="JQC43" s="192"/>
      <c r="JQD43" s="192"/>
      <c r="JQE43" s="192"/>
      <c r="JQF43" s="192"/>
      <c r="JQG43" s="192"/>
      <c r="JQH43" s="192"/>
      <c r="JQI43" s="192"/>
      <c r="JQJ43" s="192"/>
      <c r="JQK43" s="192"/>
      <c r="JQL43" s="192"/>
      <c r="JQM43" s="192"/>
      <c r="JQN43" s="192"/>
      <c r="JQO43" s="192"/>
      <c r="JQP43" s="192"/>
      <c r="JQQ43" s="192"/>
      <c r="JQR43" s="192"/>
      <c r="JQS43" s="192"/>
      <c r="JQT43" s="192"/>
      <c r="JQU43" s="192"/>
      <c r="JQV43" s="192"/>
      <c r="JQW43" s="192"/>
      <c r="JQX43" s="192"/>
      <c r="JQY43" s="192"/>
      <c r="JQZ43" s="192"/>
      <c r="JRA43" s="192"/>
      <c r="JRB43" s="192"/>
      <c r="JRC43" s="192"/>
      <c r="JRD43" s="192"/>
      <c r="JRE43" s="192"/>
      <c r="JRF43" s="192"/>
      <c r="JRG43" s="192"/>
      <c r="JRH43" s="192"/>
      <c r="JRI43" s="192"/>
      <c r="JRJ43" s="192"/>
      <c r="JRK43" s="192"/>
      <c r="JRL43" s="192"/>
      <c r="JRM43" s="192"/>
      <c r="JRN43" s="192"/>
      <c r="JRO43" s="192"/>
      <c r="JRP43" s="192"/>
      <c r="JRQ43" s="192"/>
      <c r="JRR43" s="192"/>
      <c r="JRS43" s="192"/>
      <c r="JRT43" s="192"/>
      <c r="JRU43" s="192"/>
      <c r="JRV43" s="192"/>
      <c r="JRW43" s="192"/>
      <c r="JRX43" s="192"/>
      <c r="JRY43" s="192"/>
      <c r="JRZ43" s="192"/>
      <c r="JSA43" s="192"/>
      <c r="JSB43" s="192"/>
      <c r="JSC43" s="192"/>
      <c r="JSD43" s="192"/>
      <c r="JSE43" s="192"/>
      <c r="JSF43" s="192"/>
      <c r="JSG43" s="192"/>
      <c r="JSH43" s="192"/>
      <c r="JSI43" s="192"/>
      <c r="JSJ43" s="192"/>
      <c r="JSK43" s="192"/>
      <c r="JSL43" s="192"/>
      <c r="JSM43" s="192"/>
      <c r="JSN43" s="192"/>
      <c r="JSO43" s="192"/>
      <c r="JSP43" s="192"/>
      <c r="JSQ43" s="192"/>
      <c r="JSR43" s="192"/>
      <c r="JSS43" s="192"/>
      <c r="JST43" s="192"/>
      <c r="JSU43" s="192"/>
      <c r="JSV43" s="192"/>
      <c r="JSW43" s="192"/>
      <c r="JSX43" s="192"/>
      <c r="JSY43" s="192"/>
      <c r="JSZ43" s="192"/>
      <c r="JTA43" s="192"/>
      <c r="JTB43" s="192"/>
      <c r="JTC43" s="192"/>
      <c r="JTD43" s="192"/>
      <c r="JTE43" s="192"/>
      <c r="JTF43" s="192"/>
      <c r="JTG43" s="192"/>
      <c r="JTH43" s="192"/>
      <c r="JTI43" s="192"/>
      <c r="JTJ43" s="192"/>
      <c r="JTK43" s="192"/>
      <c r="JTL43" s="192"/>
      <c r="JTM43" s="192"/>
      <c r="JTN43" s="192"/>
      <c r="JTO43" s="192"/>
      <c r="JTP43" s="192"/>
      <c r="JTQ43" s="192"/>
      <c r="JTR43" s="192"/>
      <c r="JTS43" s="192"/>
      <c r="JTT43" s="192"/>
      <c r="JTU43" s="192"/>
      <c r="JTV43" s="192"/>
      <c r="JTW43" s="192"/>
      <c r="JTX43" s="192"/>
      <c r="JTY43" s="192"/>
      <c r="JTZ43" s="192"/>
      <c r="JUA43" s="192"/>
      <c r="JUB43" s="192"/>
      <c r="JUC43" s="192"/>
      <c r="JUD43" s="192"/>
      <c r="JUE43" s="192"/>
      <c r="JUF43" s="192"/>
      <c r="JUG43" s="192"/>
      <c r="JUH43" s="192"/>
      <c r="JUI43" s="192"/>
      <c r="JUJ43" s="192"/>
      <c r="JUK43" s="192"/>
      <c r="JUL43" s="192"/>
      <c r="JUM43" s="192"/>
      <c r="JUN43" s="192"/>
      <c r="JUO43" s="192"/>
      <c r="JUP43" s="192"/>
      <c r="JUQ43" s="192"/>
      <c r="JUR43" s="192"/>
      <c r="JUS43" s="192"/>
      <c r="JUT43" s="192"/>
      <c r="JUU43" s="192"/>
      <c r="JUV43" s="192"/>
      <c r="JUW43" s="192"/>
      <c r="JUX43" s="192"/>
      <c r="JUY43" s="192"/>
      <c r="JUZ43" s="192"/>
      <c r="JVA43" s="192"/>
      <c r="JVB43" s="192"/>
      <c r="JVC43" s="192"/>
      <c r="JVD43" s="192"/>
      <c r="JVE43" s="192"/>
      <c r="JVF43" s="192"/>
      <c r="JVG43" s="192"/>
      <c r="JVH43" s="192"/>
      <c r="JVI43" s="192"/>
      <c r="JVJ43" s="192"/>
      <c r="JVK43" s="192"/>
      <c r="JVL43" s="192"/>
      <c r="JVM43" s="192"/>
      <c r="JVN43" s="192"/>
      <c r="JVO43" s="192"/>
      <c r="JVP43" s="192"/>
      <c r="JVQ43" s="192"/>
      <c r="JVR43" s="192"/>
      <c r="JVS43" s="192"/>
      <c r="JVT43" s="192"/>
      <c r="JVU43" s="192"/>
      <c r="JVV43" s="192"/>
      <c r="JVW43" s="192"/>
      <c r="JVX43" s="192"/>
      <c r="JVY43" s="192"/>
      <c r="JVZ43" s="192"/>
      <c r="JWA43" s="192"/>
      <c r="JWB43" s="192"/>
      <c r="JWC43" s="192"/>
      <c r="JWD43" s="192"/>
      <c r="JWE43" s="192"/>
      <c r="JWF43" s="192"/>
      <c r="JWG43" s="192"/>
      <c r="JWH43" s="192"/>
      <c r="JWI43" s="192"/>
      <c r="JWJ43" s="192"/>
      <c r="JWK43" s="192"/>
      <c r="JWL43" s="192"/>
      <c r="JWM43" s="192"/>
      <c r="JWN43" s="192"/>
      <c r="JWO43" s="192"/>
      <c r="JWP43" s="192"/>
      <c r="JWQ43" s="192"/>
      <c r="JWR43" s="192"/>
      <c r="JWS43" s="192"/>
      <c r="JWT43" s="192"/>
      <c r="JWU43" s="192"/>
      <c r="JWV43" s="192"/>
      <c r="JWW43" s="192"/>
      <c r="JWX43" s="192"/>
      <c r="JWY43" s="192"/>
      <c r="JWZ43" s="192"/>
      <c r="JXA43" s="192"/>
      <c r="JXB43" s="192"/>
      <c r="JXC43" s="192"/>
      <c r="JXD43" s="192"/>
      <c r="JXE43" s="192"/>
      <c r="JXF43" s="192"/>
      <c r="JXG43" s="192"/>
      <c r="JXH43" s="192"/>
      <c r="JXI43" s="192"/>
      <c r="JXJ43" s="192"/>
      <c r="JXK43" s="192"/>
      <c r="JXL43" s="192"/>
      <c r="JXM43" s="192"/>
      <c r="JXN43" s="192"/>
      <c r="JXO43" s="192"/>
      <c r="JXP43" s="192"/>
      <c r="JXQ43" s="192"/>
      <c r="JXR43" s="192"/>
      <c r="JXS43" s="192"/>
      <c r="JXT43" s="192"/>
      <c r="JXU43" s="192"/>
      <c r="JXV43" s="192"/>
      <c r="JXW43" s="192"/>
      <c r="JXX43" s="192"/>
      <c r="JXY43" s="192"/>
      <c r="JXZ43" s="192"/>
      <c r="JYA43" s="192"/>
      <c r="JYB43" s="192"/>
      <c r="JYC43" s="192"/>
      <c r="JYD43" s="192"/>
      <c r="JYE43" s="192"/>
      <c r="JYF43" s="192"/>
      <c r="JYG43" s="192"/>
      <c r="JYH43" s="192"/>
      <c r="JYI43" s="192"/>
      <c r="JYJ43" s="192"/>
      <c r="JYK43" s="192"/>
      <c r="JYL43" s="192"/>
      <c r="JYM43" s="192"/>
      <c r="JYN43" s="192"/>
      <c r="JYO43" s="192"/>
      <c r="JYP43" s="192"/>
      <c r="JYQ43" s="192"/>
      <c r="JYR43" s="192"/>
      <c r="JYS43" s="192"/>
      <c r="JYT43" s="192"/>
      <c r="JYU43" s="192"/>
      <c r="JYV43" s="192"/>
      <c r="JYW43" s="192"/>
      <c r="JYX43" s="192"/>
      <c r="JYY43" s="192"/>
      <c r="JYZ43" s="192"/>
      <c r="JZA43" s="192"/>
      <c r="JZB43" s="192"/>
      <c r="JZC43" s="192"/>
      <c r="JZD43" s="192"/>
      <c r="JZE43" s="192"/>
      <c r="JZF43" s="192"/>
      <c r="JZG43" s="192"/>
      <c r="JZH43" s="192"/>
      <c r="JZI43" s="192"/>
      <c r="JZJ43" s="192"/>
      <c r="JZK43" s="192"/>
      <c r="JZL43" s="192"/>
      <c r="JZM43" s="192"/>
      <c r="JZN43" s="192"/>
      <c r="JZO43" s="192"/>
      <c r="JZP43" s="192"/>
      <c r="JZQ43" s="192"/>
      <c r="JZR43" s="192"/>
      <c r="JZS43" s="192"/>
      <c r="JZT43" s="192"/>
      <c r="JZU43" s="192"/>
      <c r="JZV43" s="192"/>
      <c r="JZW43" s="192"/>
      <c r="JZX43" s="192"/>
      <c r="JZY43" s="192"/>
      <c r="JZZ43" s="192"/>
      <c r="KAA43" s="192"/>
      <c r="KAB43" s="192"/>
      <c r="KAC43" s="192"/>
      <c r="KAD43" s="192"/>
      <c r="KAE43" s="192"/>
      <c r="KAF43" s="192"/>
      <c r="KAG43" s="192"/>
      <c r="KAH43" s="192"/>
      <c r="KAI43" s="192"/>
      <c r="KAJ43" s="192"/>
      <c r="KAK43" s="192"/>
      <c r="KAL43" s="192"/>
      <c r="KAM43" s="192"/>
      <c r="KAN43" s="192"/>
      <c r="KAO43" s="192"/>
      <c r="KAP43" s="192"/>
      <c r="KAQ43" s="192"/>
      <c r="KAR43" s="192"/>
      <c r="KAS43" s="192"/>
      <c r="KAT43" s="192"/>
      <c r="KAU43" s="192"/>
      <c r="KAV43" s="192"/>
      <c r="KAW43" s="192"/>
      <c r="KAX43" s="192"/>
      <c r="KAY43" s="192"/>
      <c r="KAZ43" s="192"/>
      <c r="KBA43" s="192"/>
      <c r="KBB43" s="192"/>
      <c r="KBC43" s="192"/>
      <c r="KBD43" s="192"/>
      <c r="KBE43" s="192"/>
      <c r="KBF43" s="192"/>
      <c r="KBG43" s="192"/>
      <c r="KBH43" s="192"/>
      <c r="KBI43" s="192"/>
      <c r="KBJ43" s="192"/>
      <c r="KBK43" s="192"/>
      <c r="KBL43" s="192"/>
      <c r="KBM43" s="192"/>
      <c r="KBN43" s="192"/>
      <c r="KBO43" s="192"/>
      <c r="KBP43" s="192"/>
      <c r="KBQ43" s="192"/>
      <c r="KBR43" s="192"/>
      <c r="KBS43" s="192"/>
      <c r="KBT43" s="192"/>
      <c r="KBU43" s="192"/>
      <c r="KBV43" s="192"/>
      <c r="KBW43" s="192"/>
      <c r="KBX43" s="192"/>
      <c r="KBY43" s="192"/>
      <c r="KBZ43" s="192"/>
      <c r="KCA43" s="192"/>
      <c r="KCB43" s="192"/>
      <c r="KCC43" s="192"/>
      <c r="KCD43" s="192"/>
      <c r="KCE43" s="192"/>
      <c r="KCF43" s="192"/>
      <c r="KCG43" s="192"/>
      <c r="KCH43" s="192"/>
      <c r="KCI43" s="192"/>
      <c r="KCJ43" s="192"/>
      <c r="KCK43" s="192"/>
      <c r="KCL43" s="192"/>
      <c r="KCM43" s="192"/>
      <c r="KCN43" s="192"/>
      <c r="KCO43" s="192"/>
      <c r="KCP43" s="192"/>
      <c r="KCQ43" s="192"/>
      <c r="KCR43" s="192"/>
      <c r="KCS43" s="192"/>
      <c r="KCT43" s="192"/>
      <c r="KCU43" s="192"/>
      <c r="KCV43" s="192"/>
      <c r="KCW43" s="192"/>
      <c r="KCX43" s="192"/>
      <c r="KCY43" s="192"/>
      <c r="KCZ43" s="192"/>
      <c r="KDA43" s="192"/>
      <c r="KDB43" s="192"/>
      <c r="KDC43" s="192"/>
      <c r="KDD43" s="192"/>
      <c r="KDE43" s="192"/>
      <c r="KDF43" s="192"/>
      <c r="KDG43" s="192"/>
      <c r="KDH43" s="192"/>
      <c r="KDI43" s="192"/>
      <c r="KDJ43" s="192"/>
      <c r="KDK43" s="192"/>
      <c r="KDL43" s="192"/>
      <c r="KDM43" s="192"/>
      <c r="KDN43" s="192"/>
      <c r="KDO43" s="192"/>
      <c r="KDP43" s="192"/>
      <c r="KDQ43" s="192"/>
      <c r="KDR43" s="192"/>
      <c r="KDS43" s="192"/>
      <c r="KDT43" s="192"/>
      <c r="KDU43" s="192"/>
      <c r="KDV43" s="192"/>
      <c r="KDW43" s="192"/>
      <c r="KDX43" s="192"/>
      <c r="KDY43" s="192"/>
      <c r="KDZ43" s="192"/>
      <c r="KEA43" s="192"/>
      <c r="KEB43" s="192"/>
      <c r="KEC43" s="192"/>
      <c r="KED43" s="192"/>
      <c r="KEE43" s="192"/>
      <c r="KEF43" s="192"/>
      <c r="KEG43" s="192"/>
      <c r="KEH43" s="192"/>
      <c r="KEI43" s="192"/>
      <c r="KEJ43" s="192"/>
      <c r="KEK43" s="192"/>
      <c r="KEL43" s="192"/>
      <c r="KEM43" s="192"/>
      <c r="KEN43" s="192"/>
      <c r="KEO43" s="192"/>
      <c r="KEP43" s="192"/>
      <c r="KEQ43" s="192"/>
      <c r="KER43" s="192"/>
      <c r="KES43" s="192"/>
      <c r="KET43" s="192"/>
      <c r="KEU43" s="192"/>
      <c r="KEV43" s="192"/>
      <c r="KEW43" s="192"/>
      <c r="KEX43" s="192"/>
      <c r="KEY43" s="192"/>
      <c r="KEZ43" s="192"/>
      <c r="KFA43" s="192"/>
      <c r="KFB43" s="192"/>
      <c r="KFC43" s="192"/>
      <c r="KFD43" s="192"/>
      <c r="KFE43" s="192"/>
      <c r="KFF43" s="192"/>
      <c r="KFG43" s="192"/>
      <c r="KFH43" s="192"/>
      <c r="KFI43" s="192"/>
      <c r="KFJ43" s="192"/>
      <c r="KFK43" s="192"/>
      <c r="KFL43" s="192"/>
      <c r="KFM43" s="192"/>
      <c r="KFN43" s="192"/>
      <c r="KFO43" s="192"/>
      <c r="KFP43" s="192"/>
      <c r="KFQ43" s="192"/>
      <c r="KFR43" s="192"/>
      <c r="KFS43" s="192"/>
      <c r="KFT43" s="192"/>
      <c r="KFU43" s="192"/>
      <c r="KFV43" s="192"/>
      <c r="KFW43" s="192"/>
      <c r="KFX43" s="192"/>
      <c r="KFY43" s="192"/>
      <c r="KFZ43" s="192"/>
      <c r="KGA43" s="192"/>
      <c r="KGB43" s="192"/>
      <c r="KGC43" s="192"/>
      <c r="KGD43" s="192"/>
      <c r="KGE43" s="192"/>
      <c r="KGF43" s="192"/>
      <c r="KGG43" s="192"/>
      <c r="KGH43" s="192"/>
      <c r="KGI43" s="192"/>
      <c r="KGJ43" s="192"/>
      <c r="KGK43" s="192"/>
      <c r="KGL43" s="192"/>
      <c r="KGM43" s="192"/>
      <c r="KGN43" s="192"/>
      <c r="KGO43" s="192"/>
      <c r="KGP43" s="192"/>
      <c r="KGQ43" s="192"/>
      <c r="KGR43" s="192"/>
      <c r="KGS43" s="192"/>
      <c r="KGT43" s="192"/>
      <c r="KGU43" s="192"/>
      <c r="KGV43" s="192"/>
      <c r="KGW43" s="192"/>
      <c r="KGX43" s="192"/>
      <c r="KGY43" s="192"/>
      <c r="KGZ43" s="192"/>
      <c r="KHA43" s="192"/>
      <c r="KHB43" s="192"/>
      <c r="KHC43" s="192"/>
      <c r="KHD43" s="192"/>
      <c r="KHE43" s="192"/>
      <c r="KHF43" s="192"/>
      <c r="KHG43" s="192"/>
      <c r="KHH43" s="192"/>
      <c r="KHI43" s="192"/>
      <c r="KHJ43" s="192"/>
      <c r="KHK43" s="192"/>
      <c r="KHL43" s="192"/>
      <c r="KHM43" s="192"/>
      <c r="KHN43" s="192"/>
      <c r="KHO43" s="192"/>
      <c r="KHP43" s="192"/>
      <c r="KHQ43" s="192"/>
      <c r="KHR43" s="192"/>
      <c r="KHS43" s="192"/>
      <c r="KHT43" s="192"/>
      <c r="KHU43" s="192"/>
      <c r="KHV43" s="192"/>
      <c r="KHW43" s="192"/>
      <c r="KHX43" s="192"/>
      <c r="KHY43" s="192"/>
      <c r="KHZ43" s="192"/>
      <c r="KIA43" s="192"/>
      <c r="KIB43" s="192"/>
      <c r="KIC43" s="192"/>
      <c r="KID43" s="192"/>
      <c r="KIE43" s="192"/>
      <c r="KIF43" s="192"/>
      <c r="KIG43" s="192"/>
      <c r="KIH43" s="192"/>
      <c r="KII43" s="192"/>
      <c r="KIJ43" s="192"/>
      <c r="KIK43" s="192"/>
      <c r="KIL43" s="192"/>
      <c r="KIM43" s="192"/>
      <c r="KIN43" s="192"/>
      <c r="KIO43" s="192"/>
      <c r="KIP43" s="192"/>
      <c r="KIQ43" s="192"/>
      <c r="KIR43" s="192"/>
      <c r="KIS43" s="192"/>
      <c r="KIT43" s="192"/>
      <c r="KIU43" s="192"/>
      <c r="KIV43" s="192"/>
      <c r="KIW43" s="192"/>
      <c r="KIX43" s="192"/>
      <c r="KIY43" s="192"/>
      <c r="KIZ43" s="192"/>
      <c r="KJA43" s="192"/>
      <c r="KJB43" s="192"/>
      <c r="KJC43" s="192"/>
      <c r="KJD43" s="192"/>
      <c r="KJE43" s="192"/>
      <c r="KJF43" s="192"/>
      <c r="KJG43" s="192"/>
      <c r="KJH43" s="192"/>
      <c r="KJI43" s="192"/>
      <c r="KJJ43" s="192"/>
      <c r="KJK43" s="192"/>
      <c r="KJL43" s="192"/>
      <c r="KJM43" s="192"/>
      <c r="KJN43" s="192"/>
      <c r="KJO43" s="192"/>
      <c r="KJP43" s="192"/>
      <c r="KJQ43" s="192"/>
      <c r="KJR43" s="192"/>
      <c r="KJS43" s="192"/>
      <c r="KJT43" s="192"/>
      <c r="KJU43" s="192"/>
      <c r="KJV43" s="192"/>
      <c r="KJW43" s="192"/>
      <c r="KJX43" s="192"/>
      <c r="KJY43" s="192"/>
      <c r="KJZ43" s="192"/>
      <c r="KKA43" s="192"/>
      <c r="KKB43" s="192"/>
      <c r="KKC43" s="192"/>
      <c r="KKD43" s="192"/>
      <c r="KKE43" s="192"/>
      <c r="KKF43" s="192"/>
      <c r="KKG43" s="192"/>
      <c r="KKH43" s="192"/>
      <c r="KKI43" s="192"/>
      <c r="KKJ43" s="192"/>
      <c r="KKK43" s="192"/>
      <c r="KKL43" s="192"/>
      <c r="KKM43" s="192"/>
      <c r="KKN43" s="192"/>
      <c r="KKO43" s="192"/>
      <c r="KKP43" s="192"/>
      <c r="KKQ43" s="192"/>
      <c r="KKR43" s="192"/>
      <c r="KKS43" s="192"/>
      <c r="KKT43" s="192"/>
      <c r="KKU43" s="192"/>
      <c r="KKV43" s="192"/>
      <c r="KKW43" s="192"/>
      <c r="KKX43" s="192"/>
      <c r="KKY43" s="192"/>
      <c r="KKZ43" s="192"/>
      <c r="KLA43" s="192"/>
      <c r="KLB43" s="192"/>
      <c r="KLC43" s="192"/>
      <c r="KLD43" s="192"/>
      <c r="KLE43" s="192"/>
      <c r="KLF43" s="192"/>
      <c r="KLG43" s="192"/>
      <c r="KLH43" s="192"/>
      <c r="KLI43" s="192"/>
      <c r="KLJ43" s="192"/>
      <c r="KLK43" s="192"/>
      <c r="KLL43" s="192"/>
      <c r="KLM43" s="192"/>
      <c r="KLN43" s="192"/>
      <c r="KLO43" s="192"/>
      <c r="KLP43" s="192"/>
      <c r="KLQ43" s="192"/>
      <c r="KLR43" s="192"/>
      <c r="KLS43" s="192"/>
      <c r="KLT43" s="192"/>
      <c r="KLU43" s="192"/>
      <c r="KLV43" s="192"/>
      <c r="KLW43" s="192"/>
      <c r="KLX43" s="192"/>
      <c r="KLY43" s="192"/>
      <c r="KLZ43" s="192"/>
      <c r="KMA43" s="192"/>
      <c r="KMB43" s="192"/>
      <c r="KMC43" s="192"/>
      <c r="KMD43" s="192"/>
      <c r="KME43" s="192"/>
      <c r="KMF43" s="192"/>
      <c r="KMG43" s="192"/>
      <c r="KMH43" s="192"/>
      <c r="KMI43" s="192"/>
      <c r="KMJ43" s="192"/>
      <c r="KMK43" s="192"/>
      <c r="KML43" s="192"/>
      <c r="KMM43" s="192"/>
      <c r="KMN43" s="192"/>
      <c r="KMO43" s="192"/>
      <c r="KMP43" s="192"/>
      <c r="KMQ43" s="192"/>
      <c r="KMR43" s="192"/>
      <c r="KMS43" s="192"/>
      <c r="KMT43" s="192"/>
      <c r="KMU43" s="192"/>
      <c r="KMV43" s="192"/>
      <c r="KMW43" s="192"/>
      <c r="KMX43" s="192"/>
      <c r="KMY43" s="192"/>
      <c r="KMZ43" s="192"/>
      <c r="KNA43" s="192"/>
      <c r="KNB43" s="192"/>
      <c r="KNC43" s="192"/>
      <c r="KND43" s="192"/>
      <c r="KNE43" s="192"/>
      <c r="KNF43" s="192"/>
      <c r="KNG43" s="192"/>
      <c r="KNH43" s="192"/>
      <c r="KNI43" s="192"/>
      <c r="KNJ43" s="192"/>
      <c r="KNK43" s="192"/>
      <c r="KNL43" s="192"/>
      <c r="KNM43" s="192"/>
      <c r="KNN43" s="192"/>
      <c r="KNO43" s="192"/>
      <c r="KNP43" s="192"/>
      <c r="KNQ43" s="192"/>
      <c r="KNR43" s="192"/>
      <c r="KNS43" s="192"/>
      <c r="KNT43" s="192"/>
      <c r="KNU43" s="192"/>
      <c r="KNV43" s="192"/>
      <c r="KNW43" s="192"/>
      <c r="KNX43" s="192"/>
      <c r="KNY43" s="192"/>
      <c r="KNZ43" s="192"/>
      <c r="KOA43" s="192"/>
      <c r="KOB43" s="192"/>
      <c r="KOC43" s="192"/>
      <c r="KOD43" s="192"/>
      <c r="KOE43" s="192"/>
      <c r="KOF43" s="192"/>
      <c r="KOG43" s="192"/>
      <c r="KOH43" s="192"/>
      <c r="KOI43" s="192"/>
      <c r="KOJ43" s="192"/>
      <c r="KOK43" s="192"/>
      <c r="KOL43" s="192"/>
      <c r="KOM43" s="192"/>
      <c r="KON43" s="192"/>
      <c r="KOO43" s="192"/>
      <c r="KOP43" s="192"/>
      <c r="KOQ43" s="192"/>
      <c r="KOR43" s="192"/>
      <c r="KOS43" s="192"/>
      <c r="KOT43" s="192"/>
      <c r="KOU43" s="192"/>
      <c r="KOV43" s="192"/>
      <c r="KOW43" s="192"/>
      <c r="KOX43" s="192"/>
      <c r="KOY43" s="192"/>
      <c r="KOZ43" s="192"/>
      <c r="KPA43" s="192"/>
      <c r="KPB43" s="192"/>
      <c r="KPC43" s="192"/>
      <c r="KPD43" s="192"/>
      <c r="KPE43" s="192"/>
      <c r="KPF43" s="192"/>
      <c r="KPG43" s="192"/>
      <c r="KPH43" s="192"/>
      <c r="KPI43" s="192"/>
      <c r="KPJ43" s="192"/>
      <c r="KPK43" s="192"/>
      <c r="KPL43" s="192"/>
      <c r="KPM43" s="192"/>
      <c r="KPN43" s="192"/>
      <c r="KPO43" s="192"/>
      <c r="KPP43" s="192"/>
      <c r="KPQ43" s="192"/>
      <c r="KPR43" s="192"/>
      <c r="KPS43" s="192"/>
      <c r="KPT43" s="192"/>
      <c r="KPU43" s="192"/>
      <c r="KPV43" s="192"/>
      <c r="KPW43" s="192"/>
      <c r="KPX43" s="192"/>
      <c r="KPY43" s="192"/>
      <c r="KPZ43" s="192"/>
      <c r="KQA43" s="192"/>
      <c r="KQB43" s="192"/>
      <c r="KQC43" s="192"/>
      <c r="KQD43" s="192"/>
      <c r="KQE43" s="192"/>
      <c r="KQF43" s="192"/>
      <c r="KQG43" s="192"/>
      <c r="KQH43" s="192"/>
      <c r="KQI43" s="192"/>
      <c r="KQJ43" s="192"/>
      <c r="KQK43" s="192"/>
      <c r="KQL43" s="192"/>
      <c r="KQM43" s="192"/>
      <c r="KQN43" s="192"/>
      <c r="KQO43" s="192"/>
      <c r="KQP43" s="192"/>
      <c r="KQQ43" s="192"/>
      <c r="KQR43" s="192"/>
      <c r="KQS43" s="192"/>
      <c r="KQT43" s="192"/>
      <c r="KQU43" s="192"/>
      <c r="KQV43" s="192"/>
      <c r="KQW43" s="192"/>
      <c r="KQX43" s="192"/>
      <c r="KQY43" s="192"/>
      <c r="KQZ43" s="192"/>
      <c r="KRA43" s="192"/>
      <c r="KRB43" s="192"/>
      <c r="KRC43" s="192"/>
      <c r="KRD43" s="192"/>
      <c r="KRE43" s="192"/>
      <c r="KRF43" s="192"/>
      <c r="KRG43" s="192"/>
      <c r="KRH43" s="192"/>
      <c r="KRI43" s="192"/>
      <c r="KRJ43" s="192"/>
      <c r="KRK43" s="192"/>
      <c r="KRL43" s="192"/>
      <c r="KRM43" s="192"/>
      <c r="KRN43" s="192"/>
      <c r="KRO43" s="192"/>
      <c r="KRP43" s="192"/>
      <c r="KRQ43" s="192"/>
      <c r="KRR43" s="192"/>
      <c r="KRS43" s="192"/>
      <c r="KRT43" s="192"/>
      <c r="KRU43" s="192"/>
      <c r="KRV43" s="192"/>
      <c r="KRW43" s="192"/>
      <c r="KRX43" s="192"/>
      <c r="KRY43" s="192"/>
      <c r="KRZ43" s="192"/>
      <c r="KSA43" s="192"/>
      <c r="KSB43" s="192"/>
      <c r="KSC43" s="192"/>
      <c r="KSD43" s="192"/>
      <c r="KSE43" s="192"/>
      <c r="KSF43" s="192"/>
      <c r="KSG43" s="192"/>
      <c r="KSH43" s="192"/>
      <c r="KSI43" s="192"/>
      <c r="KSJ43" s="192"/>
      <c r="KSK43" s="192"/>
      <c r="KSL43" s="192"/>
      <c r="KSM43" s="192"/>
      <c r="KSN43" s="192"/>
      <c r="KSO43" s="192"/>
      <c r="KSP43" s="192"/>
      <c r="KSQ43" s="192"/>
      <c r="KSR43" s="192"/>
      <c r="KSS43" s="192"/>
      <c r="KST43" s="192"/>
      <c r="KSU43" s="192"/>
      <c r="KSV43" s="192"/>
      <c r="KSW43" s="192"/>
      <c r="KSX43" s="192"/>
      <c r="KSY43" s="192"/>
      <c r="KSZ43" s="192"/>
      <c r="KTA43" s="192"/>
      <c r="KTB43" s="192"/>
      <c r="KTC43" s="192"/>
      <c r="KTD43" s="192"/>
      <c r="KTE43" s="192"/>
      <c r="KTF43" s="192"/>
      <c r="KTG43" s="192"/>
      <c r="KTH43" s="192"/>
      <c r="KTI43" s="192"/>
      <c r="KTJ43" s="192"/>
      <c r="KTK43" s="192"/>
      <c r="KTL43" s="192"/>
      <c r="KTM43" s="192"/>
      <c r="KTN43" s="192"/>
      <c r="KTO43" s="192"/>
      <c r="KTP43" s="192"/>
      <c r="KTQ43" s="192"/>
      <c r="KTR43" s="192"/>
      <c r="KTS43" s="192"/>
      <c r="KTT43" s="192"/>
      <c r="KTU43" s="192"/>
      <c r="KTV43" s="192"/>
      <c r="KTW43" s="192"/>
      <c r="KTX43" s="192"/>
      <c r="KTY43" s="192"/>
      <c r="KTZ43" s="192"/>
      <c r="KUA43" s="192"/>
      <c r="KUB43" s="192"/>
      <c r="KUC43" s="192"/>
      <c r="KUD43" s="192"/>
      <c r="KUE43" s="192"/>
      <c r="KUF43" s="192"/>
      <c r="KUG43" s="192"/>
      <c r="KUH43" s="192"/>
      <c r="KUI43" s="192"/>
      <c r="KUJ43" s="192"/>
      <c r="KUK43" s="192"/>
      <c r="KUL43" s="192"/>
      <c r="KUM43" s="192"/>
      <c r="KUN43" s="192"/>
      <c r="KUO43" s="192"/>
      <c r="KUP43" s="192"/>
      <c r="KUQ43" s="192"/>
      <c r="KUR43" s="192"/>
      <c r="KUS43" s="192"/>
      <c r="KUT43" s="192"/>
      <c r="KUU43" s="192"/>
      <c r="KUV43" s="192"/>
      <c r="KUW43" s="192"/>
      <c r="KUX43" s="192"/>
      <c r="KUY43" s="192"/>
      <c r="KUZ43" s="192"/>
      <c r="KVA43" s="192"/>
      <c r="KVB43" s="192"/>
      <c r="KVC43" s="192"/>
      <c r="KVD43" s="192"/>
      <c r="KVE43" s="192"/>
      <c r="KVF43" s="192"/>
      <c r="KVG43" s="192"/>
      <c r="KVH43" s="192"/>
      <c r="KVI43" s="192"/>
      <c r="KVJ43" s="192"/>
      <c r="KVK43" s="192"/>
      <c r="KVL43" s="192"/>
      <c r="KVM43" s="192"/>
      <c r="KVN43" s="192"/>
      <c r="KVO43" s="192"/>
      <c r="KVP43" s="192"/>
      <c r="KVQ43" s="192"/>
      <c r="KVR43" s="192"/>
      <c r="KVS43" s="192"/>
      <c r="KVT43" s="192"/>
      <c r="KVU43" s="192"/>
      <c r="KVV43" s="192"/>
      <c r="KVW43" s="192"/>
      <c r="KVX43" s="192"/>
      <c r="KVY43" s="192"/>
      <c r="KVZ43" s="192"/>
      <c r="KWA43" s="192"/>
      <c r="KWB43" s="192"/>
      <c r="KWC43" s="192"/>
      <c r="KWD43" s="192"/>
      <c r="KWE43" s="192"/>
      <c r="KWF43" s="192"/>
      <c r="KWG43" s="192"/>
      <c r="KWH43" s="192"/>
      <c r="KWI43" s="192"/>
      <c r="KWJ43" s="192"/>
      <c r="KWK43" s="192"/>
      <c r="KWL43" s="192"/>
      <c r="KWM43" s="192"/>
      <c r="KWN43" s="192"/>
      <c r="KWO43" s="192"/>
      <c r="KWP43" s="192"/>
      <c r="KWQ43" s="192"/>
      <c r="KWR43" s="192"/>
      <c r="KWS43" s="192"/>
      <c r="KWT43" s="192"/>
      <c r="KWU43" s="192"/>
      <c r="KWV43" s="192"/>
      <c r="KWW43" s="192"/>
      <c r="KWX43" s="192"/>
      <c r="KWY43" s="192"/>
      <c r="KWZ43" s="192"/>
      <c r="KXA43" s="192"/>
      <c r="KXB43" s="192"/>
      <c r="KXC43" s="192"/>
      <c r="KXD43" s="192"/>
      <c r="KXE43" s="192"/>
      <c r="KXF43" s="192"/>
      <c r="KXG43" s="192"/>
      <c r="KXH43" s="192"/>
      <c r="KXI43" s="192"/>
      <c r="KXJ43" s="192"/>
      <c r="KXK43" s="192"/>
      <c r="KXL43" s="192"/>
      <c r="KXM43" s="192"/>
      <c r="KXN43" s="192"/>
      <c r="KXO43" s="192"/>
      <c r="KXP43" s="192"/>
      <c r="KXQ43" s="192"/>
      <c r="KXR43" s="192"/>
      <c r="KXS43" s="192"/>
      <c r="KXT43" s="192"/>
      <c r="KXU43" s="192"/>
      <c r="KXV43" s="192"/>
      <c r="KXW43" s="192"/>
      <c r="KXX43" s="192"/>
      <c r="KXY43" s="192"/>
      <c r="KXZ43" s="192"/>
      <c r="KYA43" s="192"/>
      <c r="KYB43" s="192"/>
      <c r="KYC43" s="192"/>
      <c r="KYD43" s="192"/>
      <c r="KYE43" s="192"/>
      <c r="KYF43" s="192"/>
      <c r="KYG43" s="192"/>
      <c r="KYH43" s="192"/>
      <c r="KYI43" s="192"/>
      <c r="KYJ43" s="192"/>
      <c r="KYK43" s="192"/>
      <c r="KYL43" s="192"/>
      <c r="KYM43" s="192"/>
      <c r="KYN43" s="192"/>
      <c r="KYO43" s="192"/>
      <c r="KYP43" s="192"/>
      <c r="KYQ43" s="192"/>
      <c r="KYR43" s="192"/>
      <c r="KYS43" s="192"/>
      <c r="KYT43" s="192"/>
      <c r="KYU43" s="192"/>
      <c r="KYV43" s="192"/>
      <c r="KYW43" s="192"/>
      <c r="KYX43" s="192"/>
      <c r="KYY43" s="192"/>
      <c r="KYZ43" s="192"/>
      <c r="KZA43" s="192"/>
      <c r="KZB43" s="192"/>
      <c r="KZC43" s="192"/>
      <c r="KZD43" s="192"/>
      <c r="KZE43" s="192"/>
      <c r="KZF43" s="192"/>
      <c r="KZG43" s="192"/>
      <c r="KZH43" s="192"/>
      <c r="KZI43" s="192"/>
      <c r="KZJ43" s="192"/>
      <c r="KZK43" s="192"/>
      <c r="KZL43" s="192"/>
      <c r="KZM43" s="192"/>
      <c r="KZN43" s="192"/>
      <c r="KZO43" s="192"/>
      <c r="KZP43" s="192"/>
      <c r="KZQ43" s="192"/>
      <c r="KZR43" s="192"/>
      <c r="KZS43" s="192"/>
      <c r="KZT43" s="192"/>
      <c r="KZU43" s="192"/>
      <c r="KZV43" s="192"/>
      <c r="KZW43" s="192"/>
      <c r="KZX43" s="192"/>
      <c r="KZY43" s="192"/>
      <c r="KZZ43" s="192"/>
      <c r="LAA43" s="192"/>
      <c r="LAB43" s="192"/>
      <c r="LAC43" s="192"/>
      <c r="LAD43" s="192"/>
      <c r="LAE43" s="192"/>
      <c r="LAF43" s="192"/>
      <c r="LAG43" s="192"/>
      <c r="LAH43" s="192"/>
      <c r="LAI43" s="192"/>
      <c r="LAJ43" s="192"/>
      <c r="LAK43" s="192"/>
      <c r="LAL43" s="192"/>
      <c r="LAM43" s="192"/>
      <c r="LAN43" s="192"/>
      <c r="LAO43" s="192"/>
      <c r="LAP43" s="192"/>
      <c r="LAQ43" s="192"/>
      <c r="LAR43" s="192"/>
      <c r="LAS43" s="192"/>
      <c r="LAT43" s="192"/>
      <c r="LAU43" s="192"/>
      <c r="LAV43" s="192"/>
      <c r="LAW43" s="192"/>
      <c r="LAX43" s="192"/>
      <c r="LAY43" s="192"/>
      <c r="LAZ43" s="192"/>
      <c r="LBA43" s="192"/>
      <c r="LBB43" s="192"/>
      <c r="LBC43" s="192"/>
      <c r="LBD43" s="192"/>
      <c r="LBE43" s="192"/>
      <c r="LBF43" s="192"/>
      <c r="LBG43" s="192"/>
      <c r="LBH43" s="192"/>
      <c r="LBI43" s="192"/>
      <c r="LBJ43" s="192"/>
      <c r="LBK43" s="192"/>
      <c r="LBL43" s="192"/>
      <c r="LBM43" s="192"/>
      <c r="LBN43" s="192"/>
      <c r="LBO43" s="192"/>
      <c r="LBP43" s="192"/>
      <c r="LBQ43" s="192"/>
      <c r="LBR43" s="192"/>
      <c r="LBS43" s="192"/>
      <c r="LBT43" s="192"/>
      <c r="LBU43" s="192"/>
      <c r="LBV43" s="192"/>
      <c r="LBW43" s="192"/>
      <c r="LBX43" s="192"/>
      <c r="LBY43" s="192"/>
      <c r="LBZ43" s="192"/>
      <c r="LCA43" s="192"/>
      <c r="LCB43" s="192"/>
      <c r="LCC43" s="192"/>
      <c r="LCD43" s="192"/>
      <c r="LCE43" s="192"/>
      <c r="LCF43" s="192"/>
      <c r="LCG43" s="192"/>
      <c r="LCH43" s="192"/>
      <c r="LCI43" s="192"/>
      <c r="LCJ43" s="192"/>
      <c r="LCK43" s="192"/>
      <c r="LCL43" s="192"/>
      <c r="LCM43" s="192"/>
      <c r="LCN43" s="192"/>
      <c r="LCO43" s="192"/>
      <c r="LCP43" s="192"/>
      <c r="LCQ43" s="192"/>
      <c r="LCR43" s="192"/>
      <c r="LCS43" s="192"/>
      <c r="LCT43" s="192"/>
      <c r="LCU43" s="192"/>
      <c r="LCV43" s="192"/>
      <c r="LCW43" s="192"/>
      <c r="LCX43" s="192"/>
      <c r="LCY43" s="192"/>
      <c r="LCZ43" s="192"/>
      <c r="LDA43" s="192"/>
      <c r="LDB43" s="192"/>
      <c r="LDC43" s="192"/>
      <c r="LDD43" s="192"/>
      <c r="LDE43" s="192"/>
      <c r="LDF43" s="192"/>
      <c r="LDG43" s="192"/>
      <c r="LDH43" s="192"/>
      <c r="LDI43" s="192"/>
      <c r="LDJ43" s="192"/>
      <c r="LDK43" s="192"/>
      <c r="LDL43" s="192"/>
      <c r="LDM43" s="192"/>
      <c r="LDN43" s="192"/>
      <c r="LDO43" s="192"/>
      <c r="LDP43" s="192"/>
      <c r="LDQ43" s="192"/>
      <c r="LDR43" s="192"/>
      <c r="LDS43" s="192"/>
      <c r="LDT43" s="192"/>
      <c r="LDU43" s="192"/>
      <c r="LDV43" s="192"/>
      <c r="LDW43" s="192"/>
      <c r="LDX43" s="192"/>
      <c r="LDY43" s="192"/>
      <c r="LDZ43" s="192"/>
      <c r="LEA43" s="192"/>
      <c r="LEB43" s="192"/>
      <c r="LEC43" s="192"/>
      <c r="LED43" s="192"/>
      <c r="LEE43" s="192"/>
      <c r="LEF43" s="192"/>
      <c r="LEG43" s="192"/>
      <c r="LEH43" s="192"/>
      <c r="LEI43" s="192"/>
      <c r="LEJ43" s="192"/>
      <c r="LEK43" s="192"/>
      <c r="LEL43" s="192"/>
      <c r="LEM43" s="192"/>
      <c r="LEN43" s="192"/>
      <c r="LEO43" s="192"/>
      <c r="LEP43" s="192"/>
      <c r="LEQ43" s="192"/>
      <c r="LER43" s="192"/>
      <c r="LES43" s="192"/>
      <c r="LET43" s="192"/>
      <c r="LEU43" s="192"/>
      <c r="LEV43" s="192"/>
      <c r="LEW43" s="192"/>
      <c r="LEX43" s="192"/>
      <c r="LEY43" s="192"/>
      <c r="LEZ43" s="192"/>
      <c r="LFA43" s="192"/>
      <c r="LFB43" s="192"/>
      <c r="LFC43" s="192"/>
      <c r="LFD43" s="192"/>
      <c r="LFE43" s="192"/>
      <c r="LFF43" s="192"/>
      <c r="LFG43" s="192"/>
      <c r="LFH43" s="192"/>
      <c r="LFI43" s="192"/>
      <c r="LFJ43" s="192"/>
      <c r="LFK43" s="192"/>
      <c r="LFL43" s="192"/>
      <c r="LFM43" s="192"/>
      <c r="LFN43" s="192"/>
      <c r="LFO43" s="192"/>
      <c r="LFP43" s="192"/>
      <c r="LFQ43" s="192"/>
      <c r="LFR43" s="192"/>
      <c r="LFS43" s="192"/>
      <c r="LFT43" s="192"/>
      <c r="LFU43" s="192"/>
      <c r="LFV43" s="192"/>
      <c r="LFW43" s="192"/>
      <c r="LFX43" s="192"/>
      <c r="LFY43" s="192"/>
      <c r="LFZ43" s="192"/>
      <c r="LGA43" s="192"/>
      <c r="LGB43" s="192"/>
      <c r="LGC43" s="192"/>
      <c r="LGD43" s="192"/>
      <c r="LGE43" s="192"/>
      <c r="LGF43" s="192"/>
      <c r="LGG43" s="192"/>
      <c r="LGH43" s="192"/>
      <c r="LGI43" s="192"/>
      <c r="LGJ43" s="192"/>
      <c r="LGK43" s="192"/>
      <c r="LGL43" s="192"/>
      <c r="LGM43" s="192"/>
      <c r="LGN43" s="192"/>
      <c r="LGO43" s="192"/>
      <c r="LGP43" s="192"/>
      <c r="LGQ43" s="192"/>
      <c r="LGR43" s="192"/>
      <c r="LGS43" s="192"/>
      <c r="LGT43" s="192"/>
      <c r="LGU43" s="192"/>
      <c r="LGV43" s="192"/>
      <c r="LGW43" s="192"/>
      <c r="LGX43" s="192"/>
      <c r="LGY43" s="192"/>
      <c r="LGZ43" s="192"/>
      <c r="LHA43" s="192"/>
      <c r="LHB43" s="192"/>
      <c r="LHC43" s="192"/>
      <c r="LHD43" s="192"/>
      <c r="LHE43" s="192"/>
      <c r="LHF43" s="192"/>
      <c r="LHG43" s="192"/>
      <c r="LHH43" s="192"/>
      <c r="LHI43" s="192"/>
      <c r="LHJ43" s="192"/>
      <c r="LHK43" s="192"/>
      <c r="LHL43" s="192"/>
      <c r="LHM43" s="192"/>
      <c r="LHN43" s="192"/>
      <c r="LHO43" s="192"/>
      <c r="LHP43" s="192"/>
      <c r="LHQ43" s="192"/>
      <c r="LHR43" s="192"/>
      <c r="LHS43" s="192"/>
      <c r="LHT43" s="192"/>
      <c r="LHU43" s="192"/>
      <c r="LHV43" s="192"/>
      <c r="LHW43" s="192"/>
      <c r="LHX43" s="192"/>
      <c r="LHY43" s="192"/>
      <c r="LHZ43" s="192"/>
      <c r="LIA43" s="192"/>
      <c r="LIB43" s="192"/>
      <c r="LIC43" s="192"/>
      <c r="LID43" s="192"/>
      <c r="LIE43" s="192"/>
      <c r="LIF43" s="192"/>
      <c r="LIG43" s="192"/>
      <c r="LIH43" s="192"/>
      <c r="LII43" s="192"/>
      <c r="LIJ43" s="192"/>
      <c r="LIK43" s="192"/>
      <c r="LIL43" s="192"/>
      <c r="LIM43" s="192"/>
      <c r="LIN43" s="192"/>
      <c r="LIO43" s="192"/>
      <c r="LIP43" s="192"/>
      <c r="LIQ43" s="192"/>
      <c r="LIR43" s="192"/>
      <c r="LIS43" s="192"/>
      <c r="LIT43" s="192"/>
      <c r="LIU43" s="192"/>
      <c r="LIV43" s="192"/>
      <c r="LIW43" s="192"/>
      <c r="LIX43" s="192"/>
      <c r="LIY43" s="192"/>
      <c r="LIZ43" s="192"/>
      <c r="LJA43" s="192"/>
      <c r="LJB43" s="192"/>
      <c r="LJC43" s="192"/>
      <c r="LJD43" s="192"/>
      <c r="LJE43" s="192"/>
      <c r="LJF43" s="192"/>
      <c r="LJG43" s="192"/>
      <c r="LJH43" s="192"/>
      <c r="LJI43" s="192"/>
      <c r="LJJ43" s="192"/>
      <c r="LJK43" s="192"/>
      <c r="LJL43" s="192"/>
      <c r="LJM43" s="192"/>
      <c r="LJN43" s="192"/>
      <c r="LJO43" s="192"/>
      <c r="LJP43" s="192"/>
      <c r="LJQ43" s="192"/>
      <c r="LJR43" s="192"/>
      <c r="LJS43" s="192"/>
      <c r="LJT43" s="192"/>
      <c r="LJU43" s="192"/>
      <c r="LJV43" s="192"/>
      <c r="LJW43" s="192"/>
      <c r="LJX43" s="192"/>
      <c r="LJY43" s="192"/>
      <c r="LJZ43" s="192"/>
      <c r="LKA43" s="192"/>
      <c r="LKB43" s="192"/>
      <c r="LKC43" s="192"/>
      <c r="LKD43" s="192"/>
      <c r="LKE43" s="192"/>
      <c r="LKF43" s="192"/>
      <c r="LKG43" s="192"/>
      <c r="LKH43" s="192"/>
      <c r="LKI43" s="192"/>
      <c r="LKJ43" s="192"/>
      <c r="LKK43" s="192"/>
      <c r="LKL43" s="192"/>
      <c r="LKM43" s="192"/>
      <c r="LKN43" s="192"/>
      <c r="LKO43" s="192"/>
      <c r="LKP43" s="192"/>
      <c r="LKQ43" s="192"/>
      <c r="LKR43" s="192"/>
      <c r="LKS43" s="192"/>
      <c r="LKT43" s="192"/>
      <c r="LKU43" s="192"/>
      <c r="LKV43" s="192"/>
      <c r="LKW43" s="192"/>
      <c r="LKX43" s="192"/>
      <c r="LKY43" s="192"/>
      <c r="LKZ43" s="192"/>
      <c r="LLA43" s="192"/>
      <c r="LLB43" s="192"/>
      <c r="LLC43" s="192"/>
      <c r="LLD43" s="192"/>
      <c r="LLE43" s="192"/>
      <c r="LLF43" s="192"/>
      <c r="LLG43" s="192"/>
      <c r="LLH43" s="192"/>
      <c r="LLI43" s="192"/>
      <c r="LLJ43" s="192"/>
      <c r="LLK43" s="192"/>
      <c r="LLL43" s="192"/>
      <c r="LLM43" s="192"/>
      <c r="LLN43" s="192"/>
      <c r="LLO43" s="192"/>
      <c r="LLP43" s="192"/>
      <c r="LLQ43" s="192"/>
      <c r="LLR43" s="192"/>
      <c r="LLS43" s="192"/>
      <c r="LLT43" s="192"/>
      <c r="LLU43" s="192"/>
      <c r="LLV43" s="192"/>
      <c r="LLW43" s="192"/>
      <c r="LLX43" s="192"/>
      <c r="LLY43" s="192"/>
      <c r="LLZ43" s="192"/>
      <c r="LMA43" s="192"/>
      <c r="LMB43" s="192"/>
      <c r="LMC43" s="192"/>
      <c r="LMD43" s="192"/>
      <c r="LME43" s="192"/>
      <c r="LMF43" s="192"/>
      <c r="LMG43" s="192"/>
      <c r="LMH43" s="192"/>
      <c r="LMI43" s="192"/>
      <c r="LMJ43" s="192"/>
      <c r="LMK43" s="192"/>
      <c r="LML43" s="192"/>
      <c r="LMM43" s="192"/>
      <c r="LMN43" s="192"/>
      <c r="LMO43" s="192"/>
      <c r="LMP43" s="192"/>
      <c r="LMQ43" s="192"/>
      <c r="LMR43" s="192"/>
      <c r="LMS43" s="192"/>
      <c r="LMT43" s="192"/>
      <c r="LMU43" s="192"/>
      <c r="LMV43" s="192"/>
      <c r="LMW43" s="192"/>
      <c r="LMX43" s="192"/>
      <c r="LMY43" s="192"/>
      <c r="LMZ43" s="192"/>
      <c r="LNA43" s="192"/>
      <c r="LNB43" s="192"/>
      <c r="LNC43" s="192"/>
      <c r="LND43" s="192"/>
      <c r="LNE43" s="192"/>
      <c r="LNF43" s="192"/>
      <c r="LNG43" s="192"/>
      <c r="LNH43" s="192"/>
      <c r="LNI43" s="192"/>
      <c r="LNJ43" s="192"/>
      <c r="LNK43" s="192"/>
      <c r="LNL43" s="192"/>
      <c r="LNM43" s="192"/>
      <c r="LNN43" s="192"/>
      <c r="LNO43" s="192"/>
      <c r="LNP43" s="192"/>
      <c r="LNQ43" s="192"/>
      <c r="LNR43" s="192"/>
      <c r="LNS43" s="192"/>
      <c r="LNT43" s="192"/>
      <c r="LNU43" s="192"/>
      <c r="LNV43" s="192"/>
      <c r="LNW43" s="192"/>
      <c r="LNX43" s="192"/>
      <c r="LNY43" s="192"/>
      <c r="LNZ43" s="192"/>
      <c r="LOA43" s="192"/>
      <c r="LOB43" s="192"/>
      <c r="LOC43" s="192"/>
      <c r="LOD43" s="192"/>
      <c r="LOE43" s="192"/>
      <c r="LOF43" s="192"/>
      <c r="LOG43" s="192"/>
      <c r="LOH43" s="192"/>
      <c r="LOI43" s="192"/>
      <c r="LOJ43" s="192"/>
      <c r="LOK43" s="192"/>
      <c r="LOL43" s="192"/>
      <c r="LOM43" s="192"/>
      <c r="LON43" s="192"/>
      <c r="LOO43" s="192"/>
      <c r="LOP43" s="192"/>
      <c r="LOQ43" s="192"/>
      <c r="LOR43" s="192"/>
      <c r="LOS43" s="192"/>
      <c r="LOT43" s="192"/>
      <c r="LOU43" s="192"/>
      <c r="LOV43" s="192"/>
      <c r="LOW43" s="192"/>
      <c r="LOX43" s="192"/>
      <c r="LOY43" s="192"/>
      <c r="LOZ43" s="192"/>
      <c r="LPA43" s="192"/>
      <c r="LPB43" s="192"/>
      <c r="LPC43" s="192"/>
      <c r="LPD43" s="192"/>
      <c r="LPE43" s="192"/>
      <c r="LPF43" s="192"/>
      <c r="LPG43" s="192"/>
      <c r="LPH43" s="192"/>
      <c r="LPI43" s="192"/>
      <c r="LPJ43" s="192"/>
      <c r="LPK43" s="192"/>
      <c r="LPL43" s="192"/>
      <c r="LPM43" s="192"/>
      <c r="LPN43" s="192"/>
      <c r="LPO43" s="192"/>
      <c r="LPP43" s="192"/>
      <c r="LPQ43" s="192"/>
      <c r="LPR43" s="192"/>
      <c r="LPS43" s="192"/>
      <c r="LPT43" s="192"/>
      <c r="LPU43" s="192"/>
      <c r="LPV43" s="192"/>
      <c r="LPW43" s="192"/>
      <c r="LPX43" s="192"/>
      <c r="LPY43" s="192"/>
      <c r="LPZ43" s="192"/>
      <c r="LQA43" s="192"/>
      <c r="LQB43" s="192"/>
      <c r="LQC43" s="192"/>
      <c r="LQD43" s="192"/>
      <c r="LQE43" s="192"/>
      <c r="LQF43" s="192"/>
      <c r="LQG43" s="192"/>
      <c r="LQH43" s="192"/>
      <c r="LQI43" s="192"/>
      <c r="LQJ43" s="192"/>
      <c r="LQK43" s="192"/>
      <c r="LQL43" s="192"/>
      <c r="LQM43" s="192"/>
      <c r="LQN43" s="192"/>
      <c r="LQO43" s="192"/>
      <c r="LQP43" s="192"/>
      <c r="LQQ43" s="192"/>
      <c r="LQR43" s="192"/>
      <c r="LQS43" s="192"/>
      <c r="LQT43" s="192"/>
      <c r="LQU43" s="192"/>
      <c r="LQV43" s="192"/>
      <c r="LQW43" s="192"/>
      <c r="LQX43" s="192"/>
      <c r="LQY43" s="192"/>
      <c r="LQZ43" s="192"/>
      <c r="LRA43" s="192"/>
      <c r="LRB43" s="192"/>
      <c r="LRC43" s="192"/>
      <c r="LRD43" s="192"/>
      <c r="LRE43" s="192"/>
      <c r="LRF43" s="192"/>
      <c r="LRG43" s="192"/>
      <c r="LRH43" s="192"/>
      <c r="LRI43" s="192"/>
      <c r="LRJ43" s="192"/>
      <c r="LRK43" s="192"/>
      <c r="LRL43" s="192"/>
      <c r="LRM43" s="192"/>
      <c r="LRN43" s="192"/>
      <c r="LRO43" s="192"/>
      <c r="LRP43" s="192"/>
      <c r="LRQ43" s="192"/>
      <c r="LRR43" s="192"/>
      <c r="LRS43" s="192"/>
      <c r="LRT43" s="192"/>
      <c r="LRU43" s="192"/>
      <c r="LRV43" s="192"/>
      <c r="LRW43" s="192"/>
      <c r="LRX43" s="192"/>
      <c r="LRY43" s="192"/>
      <c r="LRZ43" s="192"/>
      <c r="LSA43" s="192"/>
      <c r="LSB43" s="192"/>
      <c r="LSC43" s="192"/>
      <c r="LSD43" s="192"/>
      <c r="LSE43" s="192"/>
      <c r="LSF43" s="192"/>
      <c r="LSG43" s="192"/>
      <c r="LSH43" s="192"/>
      <c r="LSI43" s="192"/>
      <c r="LSJ43" s="192"/>
      <c r="LSK43" s="192"/>
      <c r="LSL43" s="192"/>
      <c r="LSM43" s="192"/>
      <c r="LSN43" s="192"/>
      <c r="LSO43" s="192"/>
      <c r="LSP43" s="192"/>
      <c r="LSQ43" s="192"/>
      <c r="LSR43" s="192"/>
      <c r="LSS43" s="192"/>
      <c r="LST43" s="192"/>
      <c r="LSU43" s="192"/>
      <c r="LSV43" s="192"/>
      <c r="LSW43" s="192"/>
      <c r="LSX43" s="192"/>
      <c r="LSY43" s="192"/>
      <c r="LSZ43" s="192"/>
      <c r="LTA43" s="192"/>
      <c r="LTB43" s="192"/>
      <c r="LTC43" s="192"/>
      <c r="LTD43" s="192"/>
      <c r="LTE43" s="192"/>
      <c r="LTF43" s="192"/>
      <c r="LTG43" s="192"/>
      <c r="LTH43" s="192"/>
      <c r="LTI43" s="192"/>
      <c r="LTJ43" s="192"/>
      <c r="LTK43" s="192"/>
      <c r="LTL43" s="192"/>
      <c r="LTM43" s="192"/>
      <c r="LTN43" s="192"/>
      <c r="LTO43" s="192"/>
      <c r="LTP43" s="192"/>
      <c r="LTQ43" s="192"/>
      <c r="LTR43" s="192"/>
      <c r="LTS43" s="192"/>
      <c r="LTT43" s="192"/>
      <c r="LTU43" s="192"/>
      <c r="LTV43" s="192"/>
      <c r="LTW43" s="192"/>
      <c r="LTX43" s="192"/>
      <c r="LTY43" s="192"/>
      <c r="LTZ43" s="192"/>
      <c r="LUA43" s="192"/>
      <c r="LUB43" s="192"/>
      <c r="LUC43" s="192"/>
      <c r="LUD43" s="192"/>
      <c r="LUE43" s="192"/>
      <c r="LUF43" s="192"/>
      <c r="LUG43" s="192"/>
      <c r="LUH43" s="192"/>
      <c r="LUI43" s="192"/>
      <c r="LUJ43" s="192"/>
      <c r="LUK43" s="192"/>
      <c r="LUL43" s="192"/>
      <c r="LUM43" s="192"/>
      <c r="LUN43" s="192"/>
      <c r="LUO43" s="192"/>
      <c r="LUP43" s="192"/>
      <c r="LUQ43" s="192"/>
      <c r="LUR43" s="192"/>
      <c r="LUS43" s="192"/>
      <c r="LUT43" s="192"/>
      <c r="LUU43" s="192"/>
      <c r="LUV43" s="192"/>
      <c r="LUW43" s="192"/>
      <c r="LUX43" s="192"/>
      <c r="LUY43" s="192"/>
      <c r="LUZ43" s="192"/>
      <c r="LVA43" s="192"/>
      <c r="LVB43" s="192"/>
      <c r="LVC43" s="192"/>
      <c r="LVD43" s="192"/>
      <c r="LVE43" s="192"/>
      <c r="LVF43" s="192"/>
      <c r="LVG43" s="192"/>
      <c r="LVH43" s="192"/>
      <c r="LVI43" s="192"/>
      <c r="LVJ43" s="192"/>
      <c r="LVK43" s="192"/>
      <c r="LVL43" s="192"/>
      <c r="LVM43" s="192"/>
      <c r="LVN43" s="192"/>
      <c r="LVO43" s="192"/>
      <c r="LVP43" s="192"/>
      <c r="LVQ43" s="192"/>
      <c r="LVR43" s="192"/>
      <c r="LVS43" s="192"/>
      <c r="LVT43" s="192"/>
      <c r="LVU43" s="192"/>
      <c r="LVV43" s="192"/>
      <c r="LVW43" s="192"/>
      <c r="LVX43" s="192"/>
      <c r="LVY43" s="192"/>
      <c r="LVZ43" s="192"/>
      <c r="LWA43" s="192"/>
      <c r="LWB43" s="192"/>
      <c r="LWC43" s="192"/>
      <c r="LWD43" s="192"/>
      <c r="LWE43" s="192"/>
      <c r="LWF43" s="192"/>
      <c r="LWG43" s="192"/>
      <c r="LWH43" s="192"/>
      <c r="LWI43" s="192"/>
      <c r="LWJ43" s="192"/>
      <c r="LWK43" s="192"/>
      <c r="LWL43" s="192"/>
      <c r="LWM43" s="192"/>
      <c r="LWN43" s="192"/>
      <c r="LWO43" s="192"/>
      <c r="LWP43" s="192"/>
      <c r="LWQ43" s="192"/>
      <c r="LWR43" s="192"/>
      <c r="LWS43" s="192"/>
      <c r="LWT43" s="192"/>
      <c r="LWU43" s="192"/>
      <c r="LWV43" s="192"/>
      <c r="LWW43" s="192"/>
      <c r="LWX43" s="192"/>
      <c r="LWY43" s="192"/>
      <c r="LWZ43" s="192"/>
      <c r="LXA43" s="192"/>
      <c r="LXB43" s="192"/>
      <c r="LXC43" s="192"/>
      <c r="LXD43" s="192"/>
      <c r="LXE43" s="192"/>
      <c r="LXF43" s="192"/>
      <c r="LXG43" s="192"/>
      <c r="LXH43" s="192"/>
      <c r="LXI43" s="192"/>
      <c r="LXJ43" s="192"/>
      <c r="LXK43" s="192"/>
      <c r="LXL43" s="192"/>
      <c r="LXM43" s="192"/>
      <c r="LXN43" s="192"/>
      <c r="LXO43" s="192"/>
      <c r="LXP43" s="192"/>
      <c r="LXQ43" s="192"/>
      <c r="LXR43" s="192"/>
      <c r="LXS43" s="192"/>
      <c r="LXT43" s="192"/>
      <c r="LXU43" s="192"/>
      <c r="LXV43" s="192"/>
      <c r="LXW43" s="192"/>
      <c r="LXX43" s="192"/>
      <c r="LXY43" s="192"/>
      <c r="LXZ43" s="192"/>
      <c r="LYA43" s="192"/>
      <c r="LYB43" s="192"/>
      <c r="LYC43" s="192"/>
      <c r="LYD43" s="192"/>
      <c r="LYE43" s="192"/>
      <c r="LYF43" s="192"/>
      <c r="LYG43" s="192"/>
      <c r="LYH43" s="192"/>
      <c r="LYI43" s="192"/>
      <c r="LYJ43" s="192"/>
      <c r="LYK43" s="192"/>
      <c r="LYL43" s="192"/>
      <c r="LYM43" s="192"/>
      <c r="LYN43" s="192"/>
      <c r="LYO43" s="192"/>
      <c r="LYP43" s="192"/>
      <c r="LYQ43" s="192"/>
      <c r="LYR43" s="192"/>
      <c r="LYS43" s="192"/>
      <c r="LYT43" s="192"/>
      <c r="LYU43" s="192"/>
      <c r="LYV43" s="192"/>
      <c r="LYW43" s="192"/>
      <c r="LYX43" s="192"/>
      <c r="LYY43" s="192"/>
      <c r="LYZ43" s="192"/>
      <c r="LZA43" s="192"/>
      <c r="LZB43" s="192"/>
      <c r="LZC43" s="192"/>
      <c r="LZD43" s="192"/>
      <c r="LZE43" s="192"/>
      <c r="LZF43" s="192"/>
      <c r="LZG43" s="192"/>
      <c r="LZH43" s="192"/>
      <c r="LZI43" s="192"/>
      <c r="LZJ43" s="192"/>
      <c r="LZK43" s="192"/>
      <c r="LZL43" s="192"/>
      <c r="LZM43" s="192"/>
      <c r="LZN43" s="192"/>
      <c r="LZO43" s="192"/>
      <c r="LZP43" s="192"/>
      <c r="LZQ43" s="192"/>
      <c r="LZR43" s="192"/>
      <c r="LZS43" s="192"/>
      <c r="LZT43" s="192"/>
      <c r="LZU43" s="192"/>
      <c r="LZV43" s="192"/>
      <c r="LZW43" s="192"/>
      <c r="LZX43" s="192"/>
      <c r="LZY43" s="192"/>
      <c r="LZZ43" s="192"/>
      <c r="MAA43" s="192"/>
      <c r="MAB43" s="192"/>
      <c r="MAC43" s="192"/>
      <c r="MAD43" s="192"/>
      <c r="MAE43" s="192"/>
      <c r="MAF43" s="192"/>
      <c r="MAG43" s="192"/>
      <c r="MAH43" s="192"/>
      <c r="MAI43" s="192"/>
      <c r="MAJ43" s="192"/>
      <c r="MAK43" s="192"/>
      <c r="MAL43" s="192"/>
      <c r="MAM43" s="192"/>
      <c r="MAN43" s="192"/>
      <c r="MAO43" s="192"/>
      <c r="MAP43" s="192"/>
      <c r="MAQ43" s="192"/>
      <c r="MAR43" s="192"/>
      <c r="MAS43" s="192"/>
      <c r="MAT43" s="192"/>
      <c r="MAU43" s="192"/>
      <c r="MAV43" s="192"/>
      <c r="MAW43" s="192"/>
      <c r="MAX43" s="192"/>
      <c r="MAY43" s="192"/>
      <c r="MAZ43" s="192"/>
      <c r="MBA43" s="192"/>
      <c r="MBB43" s="192"/>
      <c r="MBC43" s="192"/>
      <c r="MBD43" s="192"/>
      <c r="MBE43" s="192"/>
      <c r="MBF43" s="192"/>
      <c r="MBG43" s="192"/>
      <c r="MBH43" s="192"/>
      <c r="MBI43" s="192"/>
      <c r="MBJ43" s="192"/>
      <c r="MBK43" s="192"/>
      <c r="MBL43" s="192"/>
      <c r="MBM43" s="192"/>
      <c r="MBN43" s="192"/>
      <c r="MBO43" s="192"/>
      <c r="MBP43" s="192"/>
      <c r="MBQ43" s="192"/>
      <c r="MBR43" s="192"/>
      <c r="MBS43" s="192"/>
      <c r="MBT43" s="192"/>
      <c r="MBU43" s="192"/>
      <c r="MBV43" s="192"/>
      <c r="MBW43" s="192"/>
      <c r="MBX43" s="192"/>
      <c r="MBY43" s="192"/>
      <c r="MBZ43" s="192"/>
      <c r="MCA43" s="192"/>
      <c r="MCB43" s="192"/>
      <c r="MCC43" s="192"/>
      <c r="MCD43" s="192"/>
      <c r="MCE43" s="192"/>
      <c r="MCF43" s="192"/>
      <c r="MCG43" s="192"/>
      <c r="MCH43" s="192"/>
      <c r="MCI43" s="192"/>
      <c r="MCJ43" s="192"/>
      <c r="MCK43" s="192"/>
      <c r="MCL43" s="192"/>
      <c r="MCM43" s="192"/>
      <c r="MCN43" s="192"/>
      <c r="MCO43" s="192"/>
      <c r="MCP43" s="192"/>
      <c r="MCQ43" s="192"/>
      <c r="MCR43" s="192"/>
      <c r="MCS43" s="192"/>
      <c r="MCT43" s="192"/>
      <c r="MCU43" s="192"/>
      <c r="MCV43" s="192"/>
      <c r="MCW43" s="192"/>
      <c r="MCX43" s="192"/>
      <c r="MCY43" s="192"/>
      <c r="MCZ43" s="192"/>
      <c r="MDA43" s="192"/>
      <c r="MDB43" s="192"/>
      <c r="MDC43" s="192"/>
      <c r="MDD43" s="192"/>
      <c r="MDE43" s="192"/>
      <c r="MDF43" s="192"/>
      <c r="MDG43" s="192"/>
      <c r="MDH43" s="192"/>
      <c r="MDI43" s="192"/>
      <c r="MDJ43" s="192"/>
      <c r="MDK43" s="192"/>
      <c r="MDL43" s="192"/>
      <c r="MDM43" s="192"/>
      <c r="MDN43" s="192"/>
      <c r="MDO43" s="192"/>
      <c r="MDP43" s="192"/>
      <c r="MDQ43" s="192"/>
      <c r="MDR43" s="192"/>
      <c r="MDS43" s="192"/>
      <c r="MDT43" s="192"/>
      <c r="MDU43" s="192"/>
      <c r="MDV43" s="192"/>
      <c r="MDW43" s="192"/>
      <c r="MDX43" s="192"/>
      <c r="MDY43" s="192"/>
      <c r="MDZ43" s="192"/>
      <c r="MEA43" s="192"/>
      <c r="MEB43" s="192"/>
      <c r="MEC43" s="192"/>
      <c r="MED43" s="192"/>
      <c r="MEE43" s="192"/>
      <c r="MEF43" s="192"/>
      <c r="MEG43" s="192"/>
      <c r="MEH43" s="192"/>
      <c r="MEI43" s="192"/>
      <c r="MEJ43" s="192"/>
      <c r="MEK43" s="192"/>
      <c r="MEL43" s="192"/>
      <c r="MEM43" s="192"/>
      <c r="MEN43" s="192"/>
      <c r="MEO43" s="192"/>
      <c r="MEP43" s="192"/>
      <c r="MEQ43" s="192"/>
      <c r="MER43" s="192"/>
      <c r="MES43" s="192"/>
      <c r="MET43" s="192"/>
      <c r="MEU43" s="192"/>
      <c r="MEV43" s="192"/>
      <c r="MEW43" s="192"/>
      <c r="MEX43" s="192"/>
      <c r="MEY43" s="192"/>
      <c r="MEZ43" s="192"/>
      <c r="MFA43" s="192"/>
      <c r="MFB43" s="192"/>
      <c r="MFC43" s="192"/>
      <c r="MFD43" s="192"/>
      <c r="MFE43" s="192"/>
      <c r="MFF43" s="192"/>
      <c r="MFG43" s="192"/>
      <c r="MFH43" s="192"/>
      <c r="MFI43" s="192"/>
      <c r="MFJ43" s="192"/>
      <c r="MFK43" s="192"/>
      <c r="MFL43" s="192"/>
      <c r="MFM43" s="192"/>
      <c r="MFN43" s="192"/>
      <c r="MFO43" s="192"/>
      <c r="MFP43" s="192"/>
      <c r="MFQ43" s="192"/>
      <c r="MFR43" s="192"/>
      <c r="MFS43" s="192"/>
      <c r="MFT43" s="192"/>
      <c r="MFU43" s="192"/>
      <c r="MFV43" s="192"/>
      <c r="MFW43" s="192"/>
      <c r="MFX43" s="192"/>
      <c r="MFY43" s="192"/>
      <c r="MFZ43" s="192"/>
      <c r="MGA43" s="192"/>
      <c r="MGB43" s="192"/>
      <c r="MGC43" s="192"/>
      <c r="MGD43" s="192"/>
      <c r="MGE43" s="192"/>
      <c r="MGF43" s="192"/>
      <c r="MGG43" s="192"/>
      <c r="MGH43" s="192"/>
      <c r="MGI43" s="192"/>
      <c r="MGJ43" s="192"/>
      <c r="MGK43" s="192"/>
      <c r="MGL43" s="192"/>
      <c r="MGM43" s="192"/>
      <c r="MGN43" s="192"/>
      <c r="MGO43" s="192"/>
      <c r="MGP43" s="192"/>
      <c r="MGQ43" s="192"/>
      <c r="MGR43" s="192"/>
      <c r="MGS43" s="192"/>
      <c r="MGT43" s="192"/>
      <c r="MGU43" s="192"/>
      <c r="MGV43" s="192"/>
      <c r="MGW43" s="192"/>
      <c r="MGX43" s="192"/>
      <c r="MGY43" s="192"/>
      <c r="MGZ43" s="192"/>
      <c r="MHA43" s="192"/>
      <c r="MHB43" s="192"/>
      <c r="MHC43" s="192"/>
      <c r="MHD43" s="192"/>
      <c r="MHE43" s="192"/>
      <c r="MHF43" s="192"/>
      <c r="MHG43" s="192"/>
      <c r="MHH43" s="192"/>
      <c r="MHI43" s="192"/>
      <c r="MHJ43" s="192"/>
      <c r="MHK43" s="192"/>
      <c r="MHL43" s="192"/>
      <c r="MHM43" s="192"/>
      <c r="MHN43" s="192"/>
      <c r="MHO43" s="192"/>
      <c r="MHP43" s="192"/>
      <c r="MHQ43" s="192"/>
      <c r="MHR43" s="192"/>
      <c r="MHS43" s="192"/>
      <c r="MHT43" s="192"/>
      <c r="MHU43" s="192"/>
      <c r="MHV43" s="192"/>
      <c r="MHW43" s="192"/>
      <c r="MHX43" s="192"/>
      <c r="MHY43" s="192"/>
      <c r="MHZ43" s="192"/>
      <c r="MIA43" s="192"/>
      <c r="MIB43" s="192"/>
      <c r="MIC43" s="192"/>
      <c r="MID43" s="192"/>
      <c r="MIE43" s="192"/>
      <c r="MIF43" s="192"/>
      <c r="MIG43" s="192"/>
      <c r="MIH43" s="192"/>
      <c r="MII43" s="192"/>
      <c r="MIJ43" s="192"/>
      <c r="MIK43" s="192"/>
      <c r="MIL43" s="192"/>
      <c r="MIM43" s="192"/>
      <c r="MIN43" s="192"/>
      <c r="MIO43" s="192"/>
      <c r="MIP43" s="192"/>
      <c r="MIQ43" s="192"/>
      <c r="MIR43" s="192"/>
      <c r="MIS43" s="192"/>
      <c r="MIT43" s="192"/>
      <c r="MIU43" s="192"/>
      <c r="MIV43" s="192"/>
      <c r="MIW43" s="192"/>
      <c r="MIX43" s="192"/>
      <c r="MIY43" s="192"/>
      <c r="MIZ43" s="192"/>
      <c r="MJA43" s="192"/>
      <c r="MJB43" s="192"/>
      <c r="MJC43" s="192"/>
      <c r="MJD43" s="192"/>
      <c r="MJE43" s="192"/>
      <c r="MJF43" s="192"/>
      <c r="MJG43" s="192"/>
      <c r="MJH43" s="192"/>
      <c r="MJI43" s="192"/>
      <c r="MJJ43" s="192"/>
      <c r="MJK43" s="192"/>
      <c r="MJL43" s="192"/>
      <c r="MJM43" s="192"/>
      <c r="MJN43" s="192"/>
      <c r="MJO43" s="192"/>
      <c r="MJP43" s="192"/>
      <c r="MJQ43" s="192"/>
      <c r="MJR43" s="192"/>
      <c r="MJS43" s="192"/>
      <c r="MJT43" s="192"/>
      <c r="MJU43" s="192"/>
      <c r="MJV43" s="192"/>
      <c r="MJW43" s="192"/>
      <c r="MJX43" s="192"/>
      <c r="MJY43" s="192"/>
      <c r="MJZ43" s="192"/>
      <c r="MKA43" s="192"/>
      <c r="MKB43" s="192"/>
      <c r="MKC43" s="192"/>
      <c r="MKD43" s="192"/>
      <c r="MKE43" s="192"/>
      <c r="MKF43" s="192"/>
      <c r="MKG43" s="192"/>
      <c r="MKH43" s="192"/>
      <c r="MKI43" s="192"/>
      <c r="MKJ43" s="192"/>
      <c r="MKK43" s="192"/>
      <c r="MKL43" s="192"/>
      <c r="MKM43" s="192"/>
      <c r="MKN43" s="192"/>
      <c r="MKO43" s="192"/>
      <c r="MKP43" s="192"/>
      <c r="MKQ43" s="192"/>
      <c r="MKR43" s="192"/>
      <c r="MKS43" s="192"/>
      <c r="MKT43" s="192"/>
      <c r="MKU43" s="192"/>
      <c r="MKV43" s="192"/>
      <c r="MKW43" s="192"/>
      <c r="MKX43" s="192"/>
      <c r="MKY43" s="192"/>
      <c r="MKZ43" s="192"/>
      <c r="MLA43" s="192"/>
      <c r="MLB43" s="192"/>
      <c r="MLC43" s="192"/>
      <c r="MLD43" s="192"/>
      <c r="MLE43" s="192"/>
      <c r="MLF43" s="192"/>
      <c r="MLG43" s="192"/>
      <c r="MLH43" s="192"/>
      <c r="MLI43" s="192"/>
      <c r="MLJ43" s="192"/>
      <c r="MLK43" s="192"/>
      <c r="MLL43" s="192"/>
      <c r="MLM43" s="192"/>
      <c r="MLN43" s="192"/>
      <c r="MLO43" s="192"/>
      <c r="MLP43" s="192"/>
      <c r="MLQ43" s="192"/>
      <c r="MLR43" s="192"/>
      <c r="MLS43" s="192"/>
      <c r="MLT43" s="192"/>
      <c r="MLU43" s="192"/>
      <c r="MLV43" s="192"/>
      <c r="MLW43" s="192"/>
      <c r="MLX43" s="192"/>
      <c r="MLY43" s="192"/>
      <c r="MLZ43" s="192"/>
      <c r="MMA43" s="192"/>
      <c r="MMB43" s="192"/>
      <c r="MMC43" s="192"/>
      <c r="MMD43" s="192"/>
      <c r="MME43" s="192"/>
      <c r="MMF43" s="192"/>
      <c r="MMG43" s="192"/>
      <c r="MMH43" s="192"/>
      <c r="MMI43" s="192"/>
      <c r="MMJ43" s="192"/>
      <c r="MMK43" s="192"/>
      <c r="MML43" s="192"/>
      <c r="MMM43" s="192"/>
      <c r="MMN43" s="192"/>
      <c r="MMO43" s="192"/>
      <c r="MMP43" s="192"/>
      <c r="MMQ43" s="192"/>
      <c r="MMR43" s="192"/>
      <c r="MMS43" s="192"/>
      <c r="MMT43" s="192"/>
      <c r="MMU43" s="192"/>
      <c r="MMV43" s="192"/>
      <c r="MMW43" s="192"/>
      <c r="MMX43" s="192"/>
      <c r="MMY43" s="192"/>
      <c r="MMZ43" s="192"/>
      <c r="MNA43" s="192"/>
      <c r="MNB43" s="192"/>
      <c r="MNC43" s="192"/>
      <c r="MND43" s="192"/>
      <c r="MNE43" s="192"/>
      <c r="MNF43" s="192"/>
      <c r="MNG43" s="192"/>
      <c r="MNH43" s="192"/>
      <c r="MNI43" s="192"/>
      <c r="MNJ43" s="192"/>
      <c r="MNK43" s="192"/>
      <c r="MNL43" s="192"/>
      <c r="MNM43" s="192"/>
      <c r="MNN43" s="192"/>
      <c r="MNO43" s="192"/>
      <c r="MNP43" s="192"/>
      <c r="MNQ43" s="192"/>
      <c r="MNR43" s="192"/>
      <c r="MNS43" s="192"/>
      <c r="MNT43" s="192"/>
      <c r="MNU43" s="192"/>
      <c r="MNV43" s="192"/>
      <c r="MNW43" s="192"/>
      <c r="MNX43" s="192"/>
      <c r="MNY43" s="192"/>
      <c r="MNZ43" s="192"/>
      <c r="MOA43" s="192"/>
      <c r="MOB43" s="192"/>
      <c r="MOC43" s="192"/>
      <c r="MOD43" s="192"/>
      <c r="MOE43" s="192"/>
      <c r="MOF43" s="192"/>
      <c r="MOG43" s="192"/>
      <c r="MOH43" s="192"/>
      <c r="MOI43" s="192"/>
      <c r="MOJ43" s="192"/>
      <c r="MOK43" s="192"/>
      <c r="MOL43" s="192"/>
      <c r="MOM43" s="192"/>
      <c r="MON43" s="192"/>
      <c r="MOO43" s="192"/>
      <c r="MOP43" s="192"/>
      <c r="MOQ43" s="192"/>
      <c r="MOR43" s="192"/>
      <c r="MOS43" s="192"/>
      <c r="MOT43" s="192"/>
      <c r="MOU43" s="192"/>
      <c r="MOV43" s="192"/>
      <c r="MOW43" s="192"/>
      <c r="MOX43" s="192"/>
      <c r="MOY43" s="192"/>
      <c r="MOZ43" s="192"/>
      <c r="MPA43" s="192"/>
      <c r="MPB43" s="192"/>
      <c r="MPC43" s="192"/>
      <c r="MPD43" s="192"/>
      <c r="MPE43" s="192"/>
      <c r="MPF43" s="192"/>
      <c r="MPG43" s="192"/>
      <c r="MPH43" s="192"/>
      <c r="MPI43" s="192"/>
      <c r="MPJ43" s="192"/>
      <c r="MPK43" s="192"/>
      <c r="MPL43" s="192"/>
      <c r="MPM43" s="192"/>
      <c r="MPN43" s="192"/>
      <c r="MPO43" s="192"/>
      <c r="MPP43" s="192"/>
      <c r="MPQ43" s="192"/>
      <c r="MPR43" s="192"/>
      <c r="MPS43" s="192"/>
      <c r="MPT43" s="192"/>
      <c r="MPU43" s="192"/>
      <c r="MPV43" s="192"/>
      <c r="MPW43" s="192"/>
      <c r="MPX43" s="192"/>
      <c r="MPY43" s="192"/>
      <c r="MPZ43" s="192"/>
      <c r="MQA43" s="192"/>
      <c r="MQB43" s="192"/>
      <c r="MQC43" s="192"/>
      <c r="MQD43" s="192"/>
      <c r="MQE43" s="192"/>
      <c r="MQF43" s="192"/>
      <c r="MQG43" s="192"/>
      <c r="MQH43" s="192"/>
      <c r="MQI43" s="192"/>
      <c r="MQJ43" s="192"/>
      <c r="MQK43" s="192"/>
      <c r="MQL43" s="192"/>
      <c r="MQM43" s="192"/>
      <c r="MQN43" s="192"/>
      <c r="MQO43" s="192"/>
      <c r="MQP43" s="192"/>
      <c r="MQQ43" s="192"/>
      <c r="MQR43" s="192"/>
      <c r="MQS43" s="192"/>
      <c r="MQT43" s="192"/>
      <c r="MQU43" s="192"/>
      <c r="MQV43" s="192"/>
      <c r="MQW43" s="192"/>
      <c r="MQX43" s="192"/>
      <c r="MQY43" s="192"/>
      <c r="MQZ43" s="192"/>
      <c r="MRA43" s="192"/>
      <c r="MRB43" s="192"/>
      <c r="MRC43" s="192"/>
      <c r="MRD43" s="192"/>
      <c r="MRE43" s="192"/>
      <c r="MRF43" s="192"/>
      <c r="MRG43" s="192"/>
      <c r="MRH43" s="192"/>
      <c r="MRI43" s="192"/>
      <c r="MRJ43" s="192"/>
      <c r="MRK43" s="192"/>
      <c r="MRL43" s="192"/>
      <c r="MRM43" s="192"/>
      <c r="MRN43" s="192"/>
      <c r="MRO43" s="192"/>
      <c r="MRP43" s="192"/>
      <c r="MRQ43" s="192"/>
      <c r="MRR43" s="192"/>
      <c r="MRS43" s="192"/>
      <c r="MRT43" s="192"/>
      <c r="MRU43" s="192"/>
      <c r="MRV43" s="192"/>
      <c r="MRW43" s="192"/>
      <c r="MRX43" s="192"/>
      <c r="MRY43" s="192"/>
      <c r="MRZ43" s="192"/>
      <c r="MSA43" s="192"/>
      <c r="MSB43" s="192"/>
      <c r="MSC43" s="192"/>
      <c r="MSD43" s="192"/>
      <c r="MSE43" s="192"/>
      <c r="MSF43" s="192"/>
      <c r="MSG43" s="192"/>
      <c r="MSH43" s="192"/>
      <c r="MSI43" s="192"/>
      <c r="MSJ43" s="192"/>
      <c r="MSK43" s="192"/>
      <c r="MSL43" s="192"/>
      <c r="MSM43" s="192"/>
      <c r="MSN43" s="192"/>
      <c r="MSO43" s="192"/>
      <c r="MSP43" s="192"/>
      <c r="MSQ43" s="192"/>
      <c r="MSR43" s="192"/>
      <c r="MSS43" s="192"/>
      <c r="MST43" s="192"/>
      <c r="MSU43" s="192"/>
      <c r="MSV43" s="192"/>
      <c r="MSW43" s="192"/>
      <c r="MSX43" s="192"/>
      <c r="MSY43" s="192"/>
      <c r="MSZ43" s="192"/>
      <c r="MTA43" s="192"/>
      <c r="MTB43" s="192"/>
      <c r="MTC43" s="192"/>
      <c r="MTD43" s="192"/>
      <c r="MTE43" s="192"/>
      <c r="MTF43" s="192"/>
      <c r="MTG43" s="192"/>
      <c r="MTH43" s="192"/>
      <c r="MTI43" s="192"/>
      <c r="MTJ43" s="192"/>
      <c r="MTK43" s="192"/>
      <c r="MTL43" s="192"/>
      <c r="MTM43" s="192"/>
      <c r="MTN43" s="192"/>
      <c r="MTO43" s="192"/>
      <c r="MTP43" s="192"/>
      <c r="MTQ43" s="192"/>
      <c r="MTR43" s="192"/>
      <c r="MTS43" s="192"/>
      <c r="MTT43" s="192"/>
      <c r="MTU43" s="192"/>
      <c r="MTV43" s="192"/>
      <c r="MTW43" s="192"/>
      <c r="MTX43" s="192"/>
      <c r="MTY43" s="192"/>
      <c r="MTZ43" s="192"/>
      <c r="MUA43" s="192"/>
      <c r="MUB43" s="192"/>
      <c r="MUC43" s="192"/>
      <c r="MUD43" s="192"/>
      <c r="MUE43" s="192"/>
      <c r="MUF43" s="192"/>
      <c r="MUG43" s="192"/>
      <c r="MUH43" s="192"/>
      <c r="MUI43" s="192"/>
      <c r="MUJ43" s="192"/>
      <c r="MUK43" s="192"/>
      <c r="MUL43" s="192"/>
      <c r="MUM43" s="192"/>
      <c r="MUN43" s="192"/>
      <c r="MUO43" s="192"/>
      <c r="MUP43" s="192"/>
      <c r="MUQ43" s="192"/>
      <c r="MUR43" s="192"/>
      <c r="MUS43" s="192"/>
      <c r="MUT43" s="192"/>
      <c r="MUU43" s="192"/>
      <c r="MUV43" s="192"/>
      <c r="MUW43" s="192"/>
      <c r="MUX43" s="192"/>
      <c r="MUY43" s="192"/>
      <c r="MUZ43" s="192"/>
      <c r="MVA43" s="192"/>
      <c r="MVB43" s="192"/>
      <c r="MVC43" s="192"/>
      <c r="MVD43" s="192"/>
      <c r="MVE43" s="192"/>
      <c r="MVF43" s="192"/>
      <c r="MVG43" s="192"/>
      <c r="MVH43" s="192"/>
      <c r="MVI43" s="192"/>
      <c r="MVJ43" s="192"/>
      <c r="MVK43" s="192"/>
      <c r="MVL43" s="192"/>
      <c r="MVM43" s="192"/>
      <c r="MVN43" s="192"/>
      <c r="MVO43" s="192"/>
      <c r="MVP43" s="192"/>
      <c r="MVQ43" s="192"/>
      <c r="MVR43" s="192"/>
      <c r="MVS43" s="192"/>
      <c r="MVT43" s="192"/>
      <c r="MVU43" s="192"/>
      <c r="MVV43" s="192"/>
      <c r="MVW43" s="192"/>
      <c r="MVX43" s="192"/>
      <c r="MVY43" s="192"/>
      <c r="MVZ43" s="192"/>
      <c r="MWA43" s="192"/>
      <c r="MWB43" s="192"/>
      <c r="MWC43" s="192"/>
      <c r="MWD43" s="192"/>
      <c r="MWE43" s="192"/>
      <c r="MWF43" s="192"/>
      <c r="MWG43" s="192"/>
      <c r="MWH43" s="192"/>
      <c r="MWI43" s="192"/>
      <c r="MWJ43" s="192"/>
      <c r="MWK43" s="192"/>
      <c r="MWL43" s="192"/>
      <c r="MWM43" s="192"/>
      <c r="MWN43" s="192"/>
      <c r="MWO43" s="192"/>
      <c r="MWP43" s="192"/>
      <c r="MWQ43" s="192"/>
      <c r="MWR43" s="192"/>
      <c r="MWS43" s="192"/>
      <c r="MWT43" s="192"/>
      <c r="MWU43" s="192"/>
      <c r="MWV43" s="192"/>
      <c r="MWW43" s="192"/>
      <c r="MWX43" s="192"/>
      <c r="MWY43" s="192"/>
      <c r="MWZ43" s="192"/>
      <c r="MXA43" s="192"/>
      <c r="MXB43" s="192"/>
      <c r="MXC43" s="192"/>
      <c r="MXD43" s="192"/>
      <c r="MXE43" s="192"/>
      <c r="MXF43" s="192"/>
      <c r="MXG43" s="192"/>
      <c r="MXH43" s="192"/>
      <c r="MXI43" s="192"/>
      <c r="MXJ43" s="192"/>
      <c r="MXK43" s="192"/>
      <c r="MXL43" s="192"/>
      <c r="MXM43" s="192"/>
      <c r="MXN43" s="192"/>
      <c r="MXO43" s="192"/>
      <c r="MXP43" s="192"/>
      <c r="MXQ43" s="192"/>
      <c r="MXR43" s="192"/>
      <c r="MXS43" s="192"/>
      <c r="MXT43" s="192"/>
      <c r="MXU43" s="192"/>
      <c r="MXV43" s="192"/>
      <c r="MXW43" s="192"/>
      <c r="MXX43" s="192"/>
      <c r="MXY43" s="192"/>
      <c r="MXZ43" s="192"/>
      <c r="MYA43" s="192"/>
      <c r="MYB43" s="192"/>
      <c r="MYC43" s="192"/>
      <c r="MYD43" s="192"/>
      <c r="MYE43" s="192"/>
      <c r="MYF43" s="192"/>
      <c r="MYG43" s="192"/>
      <c r="MYH43" s="192"/>
      <c r="MYI43" s="192"/>
      <c r="MYJ43" s="192"/>
      <c r="MYK43" s="192"/>
      <c r="MYL43" s="192"/>
      <c r="MYM43" s="192"/>
      <c r="MYN43" s="192"/>
      <c r="MYO43" s="192"/>
      <c r="MYP43" s="192"/>
      <c r="MYQ43" s="192"/>
      <c r="MYR43" s="192"/>
      <c r="MYS43" s="192"/>
      <c r="MYT43" s="192"/>
      <c r="MYU43" s="192"/>
      <c r="MYV43" s="192"/>
      <c r="MYW43" s="192"/>
      <c r="MYX43" s="192"/>
      <c r="MYY43" s="192"/>
      <c r="MYZ43" s="192"/>
      <c r="MZA43" s="192"/>
      <c r="MZB43" s="192"/>
      <c r="MZC43" s="192"/>
      <c r="MZD43" s="192"/>
      <c r="MZE43" s="192"/>
      <c r="MZF43" s="192"/>
      <c r="MZG43" s="192"/>
      <c r="MZH43" s="192"/>
      <c r="MZI43" s="192"/>
      <c r="MZJ43" s="192"/>
      <c r="MZK43" s="192"/>
      <c r="MZL43" s="192"/>
      <c r="MZM43" s="192"/>
      <c r="MZN43" s="192"/>
      <c r="MZO43" s="192"/>
      <c r="MZP43" s="192"/>
      <c r="MZQ43" s="192"/>
      <c r="MZR43" s="192"/>
      <c r="MZS43" s="192"/>
      <c r="MZT43" s="192"/>
      <c r="MZU43" s="192"/>
      <c r="MZV43" s="192"/>
      <c r="MZW43" s="192"/>
      <c r="MZX43" s="192"/>
      <c r="MZY43" s="192"/>
      <c r="MZZ43" s="192"/>
      <c r="NAA43" s="192"/>
      <c r="NAB43" s="192"/>
      <c r="NAC43" s="192"/>
      <c r="NAD43" s="192"/>
      <c r="NAE43" s="192"/>
      <c r="NAF43" s="192"/>
      <c r="NAG43" s="192"/>
      <c r="NAH43" s="192"/>
      <c r="NAI43" s="192"/>
      <c r="NAJ43" s="192"/>
      <c r="NAK43" s="192"/>
      <c r="NAL43" s="192"/>
      <c r="NAM43" s="192"/>
      <c r="NAN43" s="192"/>
      <c r="NAO43" s="192"/>
      <c r="NAP43" s="192"/>
      <c r="NAQ43" s="192"/>
      <c r="NAR43" s="192"/>
      <c r="NAS43" s="192"/>
      <c r="NAT43" s="192"/>
      <c r="NAU43" s="192"/>
      <c r="NAV43" s="192"/>
      <c r="NAW43" s="192"/>
      <c r="NAX43" s="192"/>
      <c r="NAY43" s="192"/>
      <c r="NAZ43" s="192"/>
      <c r="NBA43" s="192"/>
      <c r="NBB43" s="192"/>
      <c r="NBC43" s="192"/>
      <c r="NBD43" s="192"/>
      <c r="NBE43" s="192"/>
      <c r="NBF43" s="192"/>
      <c r="NBG43" s="192"/>
      <c r="NBH43" s="192"/>
      <c r="NBI43" s="192"/>
      <c r="NBJ43" s="192"/>
      <c r="NBK43" s="192"/>
      <c r="NBL43" s="192"/>
      <c r="NBM43" s="192"/>
      <c r="NBN43" s="192"/>
      <c r="NBO43" s="192"/>
      <c r="NBP43" s="192"/>
      <c r="NBQ43" s="192"/>
      <c r="NBR43" s="192"/>
      <c r="NBS43" s="192"/>
      <c r="NBT43" s="192"/>
      <c r="NBU43" s="192"/>
      <c r="NBV43" s="192"/>
      <c r="NBW43" s="192"/>
      <c r="NBX43" s="192"/>
      <c r="NBY43" s="192"/>
      <c r="NBZ43" s="192"/>
      <c r="NCA43" s="192"/>
      <c r="NCB43" s="192"/>
      <c r="NCC43" s="192"/>
      <c r="NCD43" s="192"/>
      <c r="NCE43" s="192"/>
      <c r="NCF43" s="192"/>
      <c r="NCG43" s="192"/>
      <c r="NCH43" s="192"/>
      <c r="NCI43" s="192"/>
      <c r="NCJ43" s="192"/>
      <c r="NCK43" s="192"/>
      <c r="NCL43" s="192"/>
      <c r="NCM43" s="192"/>
      <c r="NCN43" s="192"/>
      <c r="NCO43" s="192"/>
      <c r="NCP43" s="192"/>
      <c r="NCQ43" s="192"/>
      <c r="NCR43" s="192"/>
      <c r="NCS43" s="192"/>
      <c r="NCT43" s="192"/>
      <c r="NCU43" s="192"/>
      <c r="NCV43" s="192"/>
      <c r="NCW43" s="192"/>
      <c r="NCX43" s="192"/>
      <c r="NCY43" s="192"/>
      <c r="NCZ43" s="192"/>
      <c r="NDA43" s="192"/>
      <c r="NDB43" s="192"/>
      <c r="NDC43" s="192"/>
      <c r="NDD43" s="192"/>
      <c r="NDE43" s="192"/>
      <c r="NDF43" s="192"/>
      <c r="NDG43" s="192"/>
      <c r="NDH43" s="192"/>
      <c r="NDI43" s="192"/>
      <c r="NDJ43" s="192"/>
      <c r="NDK43" s="192"/>
      <c r="NDL43" s="192"/>
      <c r="NDM43" s="192"/>
      <c r="NDN43" s="192"/>
      <c r="NDO43" s="192"/>
      <c r="NDP43" s="192"/>
      <c r="NDQ43" s="192"/>
      <c r="NDR43" s="192"/>
      <c r="NDS43" s="192"/>
      <c r="NDT43" s="192"/>
      <c r="NDU43" s="192"/>
      <c r="NDV43" s="192"/>
      <c r="NDW43" s="192"/>
      <c r="NDX43" s="192"/>
      <c r="NDY43" s="192"/>
      <c r="NDZ43" s="192"/>
      <c r="NEA43" s="192"/>
      <c r="NEB43" s="192"/>
      <c r="NEC43" s="192"/>
      <c r="NED43" s="192"/>
      <c r="NEE43" s="192"/>
      <c r="NEF43" s="192"/>
      <c r="NEG43" s="192"/>
      <c r="NEH43" s="192"/>
      <c r="NEI43" s="192"/>
      <c r="NEJ43" s="192"/>
      <c r="NEK43" s="192"/>
      <c r="NEL43" s="192"/>
      <c r="NEM43" s="192"/>
      <c r="NEN43" s="192"/>
      <c r="NEO43" s="192"/>
      <c r="NEP43" s="192"/>
      <c r="NEQ43" s="192"/>
      <c r="NER43" s="192"/>
      <c r="NES43" s="192"/>
      <c r="NET43" s="192"/>
      <c r="NEU43" s="192"/>
      <c r="NEV43" s="192"/>
      <c r="NEW43" s="192"/>
      <c r="NEX43" s="192"/>
      <c r="NEY43" s="192"/>
      <c r="NEZ43" s="192"/>
      <c r="NFA43" s="192"/>
      <c r="NFB43" s="192"/>
      <c r="NFC43" s="192"/>
      <c r="NFD43" s="192"/>
      <c r="NFE43" s="192"/>
      <c r="NFF43" s="192"/>
      <c r="NFG43" s="192"/>
      <c r="NFH43" s="192"/>
      <c r="NFI43" s="192"/>
      <c r="NFJ43" s="192"/>
      <c r="NFK43" s="192"/>
      <c r="NFL43" s="192"/>
      <c r="NFM43" s="192"/>
      <c r="NFN43" s="192"/>
      <c r="NFO43" s="192"/>
      <c r="NFP43" s="192"/>
      <c r="NFQ43" s="192"/>
      <c r="NFR43" s="192"/>
      <c r="NFS43" s="192"/>
      <c r="NFT43" s="192"/>
      <c r="NFU43" s="192"/>
      <c r="NFV43" s="192"/>
      <c r="NFW43" s="192"/>
      <c r="NFX43" s="192"/>
      <c r="NFY43" s="192"/>
      <c r="NFZ43" s="192"/>
      <c r="NGA43" s="192"/>
      <c r="NGB43" s="192"/>
      <c r="NGC43" s="192"/>
      <c r="NGD43" s="192"/>
      <c r="NGE43" s="192"/>
      <c r="NGF43" s="192"/>
      <c r="NGG43" s="192"/>
      <c r="NGH43" s="192"/>
      <c r="NGI43" s="192"/>
      <c r="NGJ43" s="192"/>
      <c r="NGK43" s="192"/>
      <c r="NGL43" s="192"/>
      <c r="NGM43" s="192"/>
      <c r="NGN43" s="192"/>
      <c r="NGO43" s="192"/>
      <c r="NGP43" s="192"/>
      <c r="NGQ43" s="192"/>
      <c r="NGR43" s="192"/>
      <c r="NGS43" s="192"/>
      <c r="NGT43" s="192"/>
      <c r="NGU43" s="192"/>
      <c r="NGV43" s="192"/>
      <c r="NGW43" s="192"/>
      <c r="NGX43" s="192"/>
      <c r="NGY43" s="192"/>
      <c r="NGZ43" s="192"/>
      <c r="NHA43" s="192"/>
      <c r="NHB43" s="192"/>
      <c r="NHC43" s="192"/>
      <c r="NHD43" s="192"/>
      <c r="NHE43" s="192"/>
      <c r="NHF43" s="192"/>
      <c r="NHG43" s="192"/>
      <c r="NHH43" s="192"/>
      <c r="NHI43" s="192"/>
      <c r="NHJ43" s="192"/>
      <c r="NHK43" s="192"/>
      <c r="NHL43" s="192"/>
      <c r="NHM43" s="192"/>
      <c r="NHN43" s="192"/>
      <c r="NHO43" s="192"/>
      <c r="NHP43" s="192"/>
      <c r="NHQ43" s="192"/>
      <c r="NHR43" s="192"/>
      <c r="NHS43" s="192"/>
      <c r="NHT43" s="192"/>
      <c r="NHU43" s="192"/>
      <c r="NHV43" s="192"/>
      <c r="NHW43" s="192"/>
      <c r="NHX43" s="192"/>
      <c r="NHY43" s="192"/>
      <c r="NHZ43" s="192"/>
      <c r="NIA43" s="192"/>
      <c r="NIB43" s="192"/>
      <c r="NIC43" s="192"/>
      <c r="NID43" s="192"/>
      <c r="NIE43" s="192"/>
      <c r="NIF43" s="192"/>
      <c r="NIG43" s="192"/>
      <c r="NIH43" s="192"/>
      <c r="NII43" s="192"/>
      <c r="NIJ43" s="192"/>
      <c r="NIK43" s="192"/>
      <c r="NIL43" s="192"/>
      <c r="NIM43" s="192"/>
      <c r="NIN43" s="192"/>
      <c r="NIO43" s="192"/>
      <c r="NIP43" s="192"/>
      <c r="NIQ43" s="192"/>
      <c r="NIR43" s="192"/>
      <c r="NIS43" s="192"/>
      <c r="NIT43" s="192"/>
      <c r="NIU43" s="192"/>
      <c r="NIV43" s="192"/>
      <c r="NIW43" s="192"/>
      <c r="NIX43" s="192"/>
      <c r="NIY43" s="192"/>
      <c r="NIZ43" s="192"/>
      <c r="NJA43" s="192"/>
      <c r="NJB43" s="192"/>
      <c r="NJC43" s="192"/>
      <c r="NJD43" s="192"/>
      <c r="NJE43" s="192"/>
      <c r="NJF43" s="192"/>
      <c r="NJG43" s="192"/>
      <c r="NJH43" s="192"/>
      <c r="NJI43" s="192"/>
      <c r="NJJ43" s="192"/>
      <c r="NJK43" s="192"/>
      <c r="NJL43" s="192"/>
      <c r="NJM43" s="192"/>
      <c r="NJN43" s="192"/>
      <c r="NJO43" s="192"/>
      <c r="NJP43" s="192"/>
      <c r="NJQ43" s="192"/>
      <c r="NJR43" s="192"/>
      <c r="NJS43" s="192"/>
      <c r="NJT43" s="192"/>
      <c r="NJU43" s="192"/>
      <c r="NJV43" s="192"/>
      <c r="NJW43" s="192"/>
      <c r="NJX43" s="192"/>
      <c r="NJY43" s="192"/>
      <c r="NJZ43" s="192"/>
      <c r="NKA43" s="192"/>
      <c r="NKB43" s="192"/>
      <c r="NKC43" s="192"/>
      <c r="NKD43" s="192"/>
      <c r="NKE43" s="192"/>
      <c r="NKF43" s="192"/>
      <c r="NKG43" s="192"/>
      <c r="NKH43" s="192"/>
      <c r="NKI43" s="192"/>
      <c r="NKJ43" s="192"/>
      <c r="NKK43" s="192"/>
      <c r="NKL43" s="192"/>
      <c r="NKM43" s="192"/>
      <c r="NKN43" s="192"/>
      <c r="NKO43" s="192"/>
      <c r="NKP43" s="192"/>
      <c r="NKQ43" s="192"/>
      <c r="NKR43" s="192"/>
      <c r="NKS43" s="192"/>
      <c r="NKT43" s="192"/>
      <c r="NKU43" s="192"/>
      <c r="NKV43" s="192"/>
      <c r="NKW43" s="192"/>
      <c r="NKX43" s="192"/>
      <c r="NKY43" s="192"/>
      <c r="NKZ43" s="192"/>
      <c r="NLA43" s="192"/>
      <c r="NLB43" s="192"/>
      <c r="NLC43" s="192"/>
      <c r="NLD43" s="192"/>
      <c r="NLE43" s="192"/>
      <c r="NLF43" s="192"/>
      <c r="NLG43" s="192"/>
      <c r="NLH43" s="192"/>
      <c r="NLI43" s="192"/>
      <c r="NLJ43" s="192"/>
      <c r="NLK43" s="192"/>
      <c r="NLL43" s="192"/>
      <c r="NLM43" s="192"/>
      <c r="NLN43" s="192"/>
      <c r="NLO43" s="192"/>
      <c r="NLP43" s="192"/>
      <c r="NLQ43" s="192"/>
      <c r="NLR43" s="192"/>
      <c r="NLS43" s="192"/>
      <c r="NLT43" s="192"/>
      <c r="NLU43" s="192"/>
      <c r="NLV43" s="192"/>
      <c r="NLW43" s="192"/>
      <c r="NLX43" s="192"/>
      <c r="NLY43" s="192"/>
      <c r="NLZ43" s="192"/>
      <c r="NMA43" s="192"/>
      <c r="NMB43" s="192"/>
      <c r="NMC43" s="192"/>
      <c r="NMD43" s="192"/>
      <c r="NME43" s="192"/>
      <c r="NMF43" s="192"/>
      <c r="NMG43" s="192"/>
      <c r="NMH43" s="192"/>
      <c r="NMI43" s="192"/>
      <c r="NMJ43" s="192"/>
      <c r="NMK43" s="192"/>
      <c r="NML43" s="192"/>
      <c r="NMM43" s="192"/>
      <c r="NMN43" s="192"/>
      <c r="NMO43" s="192"/>
      <c r="NMP43" s="192"/>
      <c r="NMQ43" s="192"/>
      <c r="NMR43" s="192"/>
      <c r="NMS43" s="192"/>
      <c r="NMT43" s="192"/>
      <c r="NMU43" s="192"/>
      <c r="NMV43" s="192"/>
      <c r="NMW43" s="192"/>
      <c r="NMX43" s="192"/>
      <c r="NMY43" s="192"/>
      <c r="NMZ43" s="192"/>
      <c r="NNA43" s="192"/>
      <c r="NNB43" s="192"/>
      <c r="NNC43" s="192"/>
      <c r="NND43" s="192"/>
      <c r="NNE43" s="192"/>
      <c r="NNF43" s="192"/>
      <c r="NNG43" s="192"/>
      <c r="NNH43" s="192"/>
      <c r="NNI43" s="192"/>
      <c r="NNJ43" s="192"/>
      <c r="NNK43" s="192"/>
      <c r="NNL43" s="192"/>
      <c r="NNM43" s="192"/>
      <c r="NNN43" s="192"/>
      <c r="NNO43" s="192"/>
      <c r="NNP43" s="192"/>
      <c r="NNQ43" s="192"/>
      <c r="NNR43" s="192"/>
      <c r="NNS43" s="192"/>
      <c r="NNT43" s="192"/>
      <c r="NNU43" s="192"/>
      <c r="NNV43" s="192"/>
      <c r="NNW43" s="192"/>
      <c r="NNX43" s="192"/>
      <c r="NNY43" s="192"/>
      <c r="NNZ43" s="192"/>
      <c r="NOA43" s="192"/>
      <c r="NOB43" s="192"/>
      <c r="NOC43" s="192"/>
      <c r="NOD43" s="192"/>
      <c r="NOE43" s="192"/>
      <c r="NOF43" s="192"/>
      <c r="NOG43" s="192"/>
      <c r="NOH43" s="192"/>
      <c r="NOI43" s="192"/>
      <c r="NOJ43" s="192"/>
      <c r="NOK43" s="192"/>
      <c r="NOL43" s="192"/>
      <c r="NOM43" s="192"/>
      <c r="NON43" s="192"/>
      <c r="NOO43" s="192"/>
      <c r="NOP43" s="192"/>
      <c r="NOQ43" s="192"/>
      <c r="NOR43" s="192"/>
      <c r="NOS43" s="192"/>
      <c r="NOT43" s="192"/>
      <c r="NOU43" s="192"/>
      <c r="NOV43" s="192"/>
      <c r="NOW43" s="192"/>
      <c r="NOX43" s="192"/>
      <c r="NOY43" s="192"/>
      <c r="NOZ43" s="192"/>
      <c r="NPA43" s="192"/>
      <c r="NPB43" s="192"/>
      <c r="NPC43" s="192"/>
      <c r="NPD43" s="192"/>
      <c r="NPE43" s="192"/>
      <c r="NPF43" s="192"/>
      <c r="NPG43" s="192"/>
      <c r="NPH43" s="192"/>
      <c r="NPI43" s="192"/>
      <c r="NPJ43" s="192"/>
      <c r="NPK43" s="192"/>
      <c r="NPL43" s="192"/>
      <c r="NPM43" s="192"/>
      <c r="NPN43" s="192"/>
      <c r="NPO43" s="192"/>
      <c r="NPP43" s="192"/>
      <c r="NPQ43" s="192"/>
      <c r="NPR43" s="192"/>
      <c r="NPS43" s="192"/>
      <c r="NPT43" s="192"/>
      <c r="NPU43" s="192"/>
      <c r="NPV43" s="192"/>
      <c r="NPW43" s="192"/>
      <c r="NPX43" s="192"/>
      <c r="NPY43" s="192"/>
      <c r="NPZ43" s="192"/>
      <c r="NQA43" s="192"/>
      <c r="NQB43" s="192"/>
      <c r="NQC43" s="192"/>
      <c r="NQD43" s="192"/>
      <c r="NQE43" s="192"/>
      <c r="NQF43" s="192"/>
      <c r="NQG43" s="192"/>
      <c r="NQH43" s="192"/>
      <c r="NQI43" s="192"/>
      <c r="NQJ43" s="192"/>
      <c r="NQK43" s="192"/>
      <c r="NQL43" s="192"/>
      <c r="NQM43" s="192"/>
      <c r="NQN43" s="192"/>
      <c r="NQO43" s="192"/>
      <c r="NQP43" s="192"/>
      <c r="NQQ43" s="192"/>
      <c r="NQR43" s="192"/>
      <c r="NQS43" s="192"/>
      <c r="NQT43" s="192"/>
      <c r="NQU43" s="192"/>
      <c r="NQV43" s="192"/>
      <c r="NQW43" s="192"/>
      <c r="NQX43" s="192"/>
      <c r="NQY43" s="192"/>
      <c r="NQZ43" s="192"/>
      <c r="NRA43" s="192"/>
      <c r="NRB43" s="192"/>
      <c r="NRC43" s="192"/>
      <c r="NRD43" s="192"/>
      <c r="NRE43" s="192"/>
      <c r="NRF43" s="192"/>
      <c r="NRG43" s="192"/>
      <c r="NRH43" s="192"/>
      <c r="NRI43" s="192"/>
      <c r="NRJ43" s="192"/>
      <c r="NRK43" s="192"/>
      <c r="NRL43" s="192"/>
      <c r="NRM43" s="192"/>
      <c r="NRN43" s="192"/>
      <c r="NRO43" s="192"/>
      <c r="NRP43" s="192"/>
      <c r="NRQ43" s="192"/>
      <c r="NRR43" s="192"/>
      <c r="NRS43" s="192"/>
      <c r="NRT43" s="192"/>
      <c r="NRU43" s="192"/>
      <c r="NRV43" s="192"/>
      <c r="NRW43" s="192"/>
      <c r="NRX43" s="192"/>
      <c r="NRY43" s="192"/>
      <c r="NRZ43" s="192"/>
      <c r="NSA43" s="192"/>
      <c r="NSB43" s="192"/>
      <c r="NSC43" s="192"/>
      <c r="NSD43" s="192"/>
      <c r="NSE43" s="192"/>
      <c r="NSF43" s="192"/>
      <c r="NSG43" s="192"/>
      <c r="NSH43" s="192"/>
      <c r="NSI43" s="192"/>
      <c r="NSJ43" s="192"/>
      <c r="NSK43" s="192"/>
      <c r="NSL43" s="192"/>
      <c r="NSM43" s="192"/>
      <c r="NSN43" s="192"/>
      <c r="NSO43" s="192"/>
      <c r="NSP43" s="192"/>
      <c r="NSQ43" s="192"/>
      <c r="NSR43" s="192"/>
      <c r="NSS43" s="192"/>
      <c r="NST43" s="192"/>
      <c r="NSU43" s="192"/>
      <c r="NSV43" s="192"/>
      <c r="NSW43" s="192"/>
      <c r="NSX43" s="192"/>
      <c r="NSY43" s="192"/>
      <c r="NSZ43" s="192"/>
      <c r="NTA43" s="192"/>
      <c r="NTB43" s="192"/>
      <c r="NTC43" s="192"/>
      <c r="NTD43" s="192"/>
      <c r="NTE43" s="192"/>
      <c r="NTF43" s="192"/>
      <c r="NTG43" s="192"/>
      <c r="NTH43" s="192"/>
      <c r="NTI43" s="192"/>
      <c r="NTJ43" s="192"/>
      <c r="NTK43" s="192"/>
      <c r="NTL43" s="192"/>
      <c r="NTM43" s="192"/>
      <c r="NTN43" s="192"/>
      <c r="NTO43" s="192"/>
      <c r="NTP43" s="192"/>
      <c r="NTQ43" s="192"/>
      <c r="NTR43" s="192"/>
      <c r="NTS43" s="192"/>
      <c r="NTT43" s="192"/>
      <c r="NTU43" s="192"/>
      <c r="NTV43" s="192"/>
      <c r="NTW43" s="192"/>
      <c r="NTX43" s="192"/>
      <c r="NTY43" s="192"/>
      <c r="NTZ43" s="192"/>
      <c r="NUA43" s="192"/>
      <c r="NUB43" s="192"/>
      <c r="NUC43" s="192"/>
      <c r="NUD43" s="192"/>
      <c r="NUE43" s="192"/>
      <c r="NUF43" s="192"/>
      <c r="NUG43" s="192"/>
      <c r="NUH43" s="192"/>
      <c r="NUI43" s="192"/>
      <c r="NUJ43" s="192"/>
      <c r="NUK43" s="192"/>
      <c r="NUL43" s="192"/>
      <c r="NUM43" s="192"/>
      <c r="NUN43" s="192"/>
      <c r="NUO43" s="192"/>
      <c r="NUP43" s="192"/>
      <c r="NUQ43" s="192"/>
      <c r="NUR43" s="192"/>
      <c r="NUS43" s="192"/>
      <c r="NUT43" s="192"/>
      <c r="NUU43" s="192"/>
      <c r="NUV43" s="192"/>
      <c r="NUW43" s="192"/>
      <c r="NUX43" s="192"/>
      <c r="NUY43" s="192"/>
      <c r="NUZ43" s="192"/>
      <c r="NVA43" s="192"/>
      <c r="NVB43" s="192"/>
      <c r="NVC43" s="192"/>
      <c r="NVD43" s="192"/>
      <c r="NVE43" s="192"/>
      <c r="NVF43" s="192"/>
      <c r="NVG43" s="192"/>
      <c r="NVH43" s="192"/>
      <c r="NVI43" s="192"/>
      <c r="NVJ43" s="192"/>
      <c r="NVK43" s="192"/>
      <c r="NVL43" s="192"/>
      <c r="NVM43" s="192"/>
      <c r="NVN43" s="192"/>
      <c r="NVO43" s="192"/>
      <c r="NVP43" s="192"/>
      <c r="NVQ43" s="192"/>
      <c r="NVR43" s="192"/>
      <c r="NVS43" s="192"/>
      <c r="NVT43" s="192"/>
      <c r="NVU43" s="192"/>
      <c r="NVV43" s="192"/>
      <c r="NVW43" s="192"/>
      <c r="NVX43" s="192"/>
      <c r="NVY43" s="192"/>
      <c r="NVZ43" s="192"/>
      <c r="NWA43" s="192"/>
      <c r="NWB43" s="192"/>
      <c r="NWC43" s="192"/>
      <c r="NWD43" s="192"/>
      <c r="NWE43" s="192"/>
      <c r="NWF43" s="192"/>
      <c r="NWG43" s="192"/>
      <c r="NWH43" s="192"/>
      <c r="NWI43" s="192"/>
      <c r="NWJ43" s="192"/>
      <c r="NWK43" s="192"/>
      <c r="NWL43" s="192"/>
      <c r="NWM43" s="192"/>
      <c r="NWN43" s="192"/>
      <c r="NWO43" s="192"/>
      <c r="NWP43" s="192"/>
      <c r="NWQ43" s="192"/>
      <c r="NWR43" s="192"/>
      <c r="NWS43" s="192"/>
      <c r="NWT43" s="192"/>
      <c r="NWU43" s="192"/>
      <c r="NWV43" s="192"/>
      <c r="NWW43" s="192"/>
      <c r="NWX43" s="192"/>
      <c r="NWY43" s="192"/>
      <c r="NWZ43" s="192"/>
      <c r="NXA43" s="192"/>
      <c r="NXB43" s="192"/>
      <c r="NXC43" s="192"/>
      <c r="NXD43" s="192"/>
      <c r="NXE43" s="192"/>
      <c r="NXF43" s="192"/>
      <c r="NXG43" s="192"/>
      <c r="NXH43" s="192"/>
      <c r="NXI43" s="192"/>
      <c r="NXJ43" s="192"/>
      <c r="NXK43" s="192"/>
      <c r="NXL43" s="192"/>
      <c r="NXM43" s="192"/>
      <c r="NXN43" s="192"/>
      <c r="NXO43" s="192"/>
      <c r="NXP43" s="192"/>
      <c r="NXQ43" s="192"/>
      <c r="NXR43" s="192"/>
      <c r="NXS43" s="192"/>
      <c r="NXT43" s="192"/>
      <c r="NXU43" s="192"/>
      <c r="NXV43" s="192"/>
      <c r="NXW43" s="192"/>
      <c r="NXX43" s="192"/>
      <c r="NXY43" s="192"/>
      <c r="NXZ43" s="192"/>
      <c r="NYA43" s="192"/>
      <c r="NYB43" s="192"/>
      <c r="NYC43" s="192"/>
      <c r="NYD43" s="192"/>
      <c r="NYE43" s="192"/>
      <c r="NYF43" s="192"/>
      <c r="NYG43" s="192"/>
      <c r="NYH43" s="192"/>
      <c r="NYI43" s="192"/>
      <c r="NYJ43" s="192"/>
      <c r="NYK43" s="192"/>
      <c r="NYL43" s="192"/>
      <c r="NYM43" s="192"/>
      <c r="NYN43" s="192"/>
      <c r="NYO43" s="192"/>
      <c r="NYP43" s="192"/>
      <c r="NYQ43" s="192"/>
      <c r="NYR43" s="192"/>
      <c r="NYS43" s="192"/>
      <c r="NYT43" s="192"/>
      <c r="NYU43" s="192"/>
      <c r="NYV43" s="192"/>
      <c r="NYW43" s="192"/>
      <c r="NYX43" s="192"/>
      <c r="NYY43" s="192"/>
      <c r="NYZ43" s="192"/>
      <c r="NZA43" s="192"/>
      <c r="NZB43" s="192"/>
      <c r="NZC43" s="192"/>
      <c r="NZD43" s="192"/>
      <c r="NZE43" s="192"/>
      <c r="NZF43" s="192"/>
      <c r="NZG43" s="192"/>
      <c r="NZH43" s="192"/>
      <c r="NZI43" s="192"/>
      <c r="NZJ43" s="192"/>
      <c r="NZK43" s="192"/>
      <c r="NZL43" s="192"/>
      <c r="NZM43" s="192"/>
      <c r="NZN43" s="192"/>
      <c r="NZO43" s="192"/>
      <c r="NZP43" s="192"/>
      <c r="NZQ43" s="192"/>
      <c r="NZR43" s="192"/>
      <c r="NZS43" s="192"/>
      <c r="NZT43" s="192"/>
      <c r="NZU43" s="192"/>
      <c r="NZV43" s="192"/>
      <c r="NZW43" s="192"/>
      <c r="NZX43" s="192"/>
      <c r="NZY43" s="192"/>
      <c r="NZZ43" s="192"/>
      <c r="OAA43" s="192"/>
      <c r="OAB43" s="192"/>
      <c r="OAC43" s="192"/>
      <c r="OAD43" s="192"/>
      <c r="OAE43" s="192"/>
      <c r="OAF43" s="192"/>
      <c r="OAG43" s="192"/>
      <c r="OAH43" s="192"/>
      <c r="OAI43" s="192"/>
      <c r="OAJ43" s="192"/>
      <c r="OAK43" s="192"/>
      <c r="OAL43" s="192"/>
      <c r="OAM43" s="192"/>
      <c r="OAN43" s="192"/>
      <c r="OAO43" s="192"/>
      <c r="OAP43" s="192"/>
      <c r="OAQ43" s="192"/>
      <c r="OAR43" s="192"/>
      <c r="OAS43" s="192"/>
      <c r="OAT43" s="192"/>
      <c r="OAU43" s="192"/>
      <c r="OAV43" s="192"/>
      <c r="OAW43" s="192"/>
      <c r="OAX43" s="192"/>
      <c r="OAY43" s="192"/>
      <c r="OAZ43" s="192"/>
      <c r="OBA43" s="192"/>
      <c r="OBB43" s="192"/>
      <c r="OBC43" s="192"/>
      <c r="OBD43" s="192"/>
      <c r="OBE43" s="192"/>
      <c r="OBF43" s="192"/>
      <c r="OBG43" s="192"/>
      <c r="OBH43" s="192"/>
      <c r="OBI43" s="192"/>
      <c r="OBJ43" s="192"/>
      <c r="OBK43" s="192"/>
      <c r="OBL43" s="192"/>
      <c r="OBM43" s="192"/>
      <c r="OBN43" s="192"/>
      <c r="OBO43" s="192"/>
      <c r="OBP43" s="192"/>
      <c r="OBQ43" s="192"/>
      <c r="OBR43" s="192"/>
      <c r="OBS43" s="192"/>
      <c r="OBT43" s="192"/>
      <c r="OBU43" s="192"/>
      <c r="OBV43" s="192"/>
      <c r="OBW43" s="192"/>
      <c r="OBX43" s="192"/>
      <c r="OBY43" s="192"/>
      <c r="OBZ43" s="192"/>
      <c r="OCA43" s="192"/>
      <c r="OCB43" s="192"/>
      <c r="OCC43" s="192"/>
      <c r="OCD43" s="192"/>
      <c r="OCE43" s="192"/>
      <c r="OCF43" s="192"/>
      <c r="OCG43" s="192"/>
      <c r="OCH43" s="192"/>
      <c r="OCI43" s="192"/>
      <c r="OCJ43" s="192"/>
      <c r="OCK43" s="192"/>
      <c r="OCL43" s="192"/>
      <c r="OCM43" s="192"/>
      <c r="OCN43" s="192"/>
      <c r="OCO43" s="192"/>
      <c r="OCP43" s="192"/>
      <c r="OCQ43" s="192"/>
      <c r="OCR43" s="192"/>
      <c r="OCS43" s="192"/>
      <c r="OCT43" s="192"/>
      <c r="OCU43" s="192"/>
      <c r="OCV43" s="192"/>
      <c r="OCW43" s="192"/>
      <c r="OCX43" s="192"/>
      <c r="OCY43" s="192"/>
      <c r="OCZ43" s="192"/>
      <c r="ODA43" s="192"/>
      <c r="ODB43" s="192"/>
      <c r="ODC43" s="192"/>
      <c r="ODD43" s="192"/>
      <c r="ODE43" s="192"/>
      <c r="ODF43" s="192"/>
      <c r="ODG43" s="192"/>
      <c r="ODH43" s="192"/>
      <c r="ODI43" s="192"/>
      <c r="ODJ43" s="192"/>
      <c r="ODK43" s="192"/>
      <c r="ODL43" s="192"/>
      <c r="ODM43" s="192"/>
      <c r="ODN43" s="192"/>
      <c r="ODO43" s="192"/>
      <c r="ODP43" s="192"/>
      <c r="ODQ43" s="192"/>
      <c r="ODR43" s="192"/>
      <c r="ODS43" s="192"/>
      <c r="ODT43" s="192"/>
      <c r="ODU43" s="192"/>
      <c r="ODV43" s="192"/>
      <c r="ODW43" s="192"/>
      <c r="ODX43" s="192"/>
      <c r="ODY43" s="192"/>
      <c r="ODZ43" s="192"/>
      <c r="OEA43" s="192"/>
      <c r="OEB43" s="192"/>
      <c r="OEC43" s="192"/>
      <c r="OED43" s="192"/>
      <c r="OEE43" s="192"/>
      <c r="OEF43" s="192"/>
      <c r="OEG43" s="192"/>
      <c r="OEH43" s="192"/>
      <c r="OEI43" s="192"/>
      <c r="OEJ43" s="192"/>
      <c r="OEK43" s="192"/>
      <c r="OEL43" s="192"/>
      <c r="OEM43" s="192"/>
      <c r="OEN43" s="192"/>
      <c r="OEO43" s="192"/>
      <c r="OEP43" s="192"/>
      <c r="OEQ43" s="192"/>
      <c r="OER43" s="192"/>
      <c r="OES43" s="192"/>
      <c r="OET43" s="192"/>
      <c r="OEU43" s="192"/>
      <c r="OEV43" s="192"/>
      <c r="OEW43" s="192"/>
      <c r="OEX43" s="192"/>
      <c r="OEY43" s="192"/>
      <c r="OEZ43" s="192"/>
      <c r="OFA43" s="192"/>
      <c r="OFB43" s="192"/>
      <c r="OFC43" s="192"/>
      <c r="OFD43" s="192"/>
      <c r="OFE43" s="192"/>
      <c r="OFF43" s="192"/>
      <c r="OFG43" s="192"/>
      <c r="OFH43" s="192"/>
      <c r="OFI43" s="192"/>
      <c r="OFJ43" s="192"/>
      <c r="OFK43" s="192"/>
      <c r="OFL43" s="192"/>
      <c r="OFM43" s="192"/>
      <c r="OFN43" s="192"/>
      <c r="OFO43" s="192"/>
      <c r="OFP43" s="192"/>
      <c r="OFQ43" s="192"/>
      <c r="OFR43" s="192"/>
      <c r="OFS43" s="192"/>
      <c r="OFT43" s="192"/>
      <c r="OFU43" s="192"/>
      <c r="OFV43" s="192"/>
      <c r="OFW43" s="192"/>
      <c r="OFX43" s="192"/>
      <c r="OFY43" s="192"/>
      <c r="OFZ43" s="192"/>
      <c r="OGA43" s="192"/>
      <c r="OGB43" s="192"/>
      <c r="OGC43" s="192"/>
      <c r="OGD43" s="192"/>
      <c r="OGE43" s="192"/>
      <c r="OGF43" s="192"/>
      <c r="OGG43" s="192"/>
      <c r="OGH43" s="192"/>
      <c r="OGI43" s="192"/>
      <c r="OGJ43" s="192"/>
      <c r="OGK43" s="192"/>
      <c r="OGL43" s="192"/>
      <c r="OGM43" s="192"/>
      <c r="OGN43" s="192"/>
      <c r="OGO43" s="192"/>
      <c r="OGP43" s="192"/>
      <c r="OGQ43" s="192"/>
      <c r="OGR43" s="192"/>
      <c r="OGS43" s="192"/>
      <c r="OGT43" s="192"/>
      <c r="OGU43" s="192"/>
      <c r="OGV43" s="192"/>
      <c r="OGW43" s="192"/>
      <c r="OGX43" s="192"/>
      <c r="OGY43" s="192"/>
      <c r="OGZ43" s="192"/>
      <c r="OHA43" s="192"/>
      <c r="OHB43" s="192"/>
      <c r="OHC43" s="192"/>
      <c r="OHD43" s="192"/>
      <c r="OHE43" s="192"/>
      <c r="OHF43" s="192"/>
      <c r="OHG43" s="192"/>
      <c r="OHH43" s="192"/>
      <c r="OHI43" s="192"/>
      <c r="OHJ43" s="192"/>
      <c r="OHK43" s="192"/>
      <c r="OHL43" s="192"/>
      <c r="OHM43" s="192"/>
      <c r="OHN43" s="192"/>
      <c r="OHO43" s="192"/>
      <c r="OHP43" s="192"/>
      <c r="OHQ43" s="192"/>
      <c r="OHR43" s="192"/>
      <c r="OHS43" s="192"/>
      <c r="OHT43" s="192"/>
      <c r="OHU43" s="192"/>
      <c r="OHV43" s="192"/>
      <c r="OHW43" s="192"/>
      <c r="OHX43" s="192"/>
      <c r="OHY43" s="192"/>
      <c r="OHZ43" s="192"/>
      <c r="OIA43" s="192"/>
      <c r="OIB43" s="192"/>
      <c r="OIC43" s="192"/>
      <c r="OID43" s="192"/>
      <c r="OIE43" s="192"/>
      <c r="OIF43" s="192"/>
      <c r="OIG43" s="192"/>
      <c r="OIH43" s="192"/>
      <c r="OII43" s="192"/>
      <c r="OIJ43" s="192"/>
      <c r="OIK43" s="192"/>
      <c r="OIL43" s="192"/>
      <c r="OIM43" s="192"/>
      <c r="OIN43" s="192"/>
      <c r="OIO43" s="192"/>
      <c r="OIP43" s="192"/>
      <c r="OIQ43" s="192"/>
      <c r="OIR43" s="192"/>
      <c r="OIS43" s="192"/>
      <c r="OIT43" s="192"/>
      <c r="OIU43" s="192"/>
      <c r="OIV43" s="192"/>
      <c r="OIW43" s="192"/>
      <c r="OIX43" s="192"/>
      <c r="OIY43" s="192"/>
      <c r="OIZ43" s="192"/>
      <c r="OJA43" s="192"/>
      <c r="OJB43" s="192"/>
      <c r="OJC43" s="192"/>
      <c r="OJD43" s="192"/>
      <c r="OJE43" s="192"/>
      <c r="OJF43" s="192"/>
      <c r="OJG43" s="192"/>
      <c r="OJH43" s="192"/>
      <c r="OJI43" s="192"/>
      <c r="OJJ43" s="192"/>
      <c r="OJK43" s="192"/>
      <c r="OJL43" s="192"/>
      <c r="OJM43" s="192"/>
      <c r="OJN43" s="192"/>
      <c r="OJO43" s="192"/>
      <c r="OJP43" s="192"/>
      <c r="OJQ43" s="192"/>
      <c r="OJR43" s="192"/>
      <c r="OJS43" s="192"/>
      <c r="OJT43" s="192"/>
      <c r="OJU43" s="192"/>
      <c r="OJV43" s="192"/>
      <c r="OJW43" s="192"/>
      <c r="OJX43" s="192"/>
      <c r="OJY43" s="192"/>
      <c r="OJZ43" s="192"/>
      <c r="OKA43" s="192"/>
      <c r="OKB43" s="192"/>
      <c r="OKC43" s="192"/>
      <c r="OKD43" s="192"/>
      <c r="OKE43" s="192"/>
      <c r="OKF43" s="192"/>
      <c r="OKG43" s="192"/>
      <c r="OKH43" s="192"/>
      <c r="OKI43" s="192"/>
      <c r="OKJ43" s="192"/>
      <c r="OKK43" s="192"/>
      <c r="OKL43" s="192"/>
      <c r="OKM43" s="192"/>
      <c r="OKN43" s="192"/>
      <c r="OKO43" s="192"/>
      <c r="OKP43" s="192"/>
      <c r="OKQ43" s="192"/>
      <c r="OKR43" s="192"/>
      <c r="OKS43" s="192"/>
      <c r="OKT43" s="192"/>
      <c r="OKU43" s="192"/>
      <c r="OKV43" s="192"/>
      <c r="OKW43" s="192"/>
      <c r="OKX43" s="192"/>
      <c r="OKY43" s="192"/>
      <c r="OKZ43" s="192"/>
      <c r="OLA43" s="192"/>
      <c r="OLB43" s="192"/>
      <c r="OLC43" s="192"/>
      <c r="OLD43" s="192"/>
      <c r="OLE43" s="192"/>
      <c r="OLF43" s="192"/>
      <c r="OLG43" s="192"/>
      <c r="OLH43" s="192"/>
      <c r="OLI43" s="192"/>
      <c r="OLJ43" s="192"/>
      <c r="OLK43" s="192"/>
      <c r="OLL43" s="192"/>
      <c r="OLM43" s="192"/>
      <c r="OLN43" s="192"/>
      <c r="OLO43" s="192"/>
      <c r="OLP43" s="192"/>
      <c r="OLQ43" s="192"/>
      <c r="OLR43" s="192"/>
      <c r="OLS43" s="192"/>
      <c r="OLT43" s="192"/>
      <c r="OLU43" s="192"/>
      <c r="OLV43" s="192"/>
      <c r="OLW43" s="192"/>
      <c r="OLX43" s="192"/>
      <c r="OLY43" s="192"/>
      <c r="OLZ43" s="192"/>
      <c r="OMA43" s="192"/>
      <c r="OMB43" s="192"/>
      <c r="OMC43" s="192"/>
      <c r="OMD43" s="192"/>
      <c r="OME43" s="192"/>
      <c r="OMF43" s="192"/>
      <c r="OMG43" s="192"/>
      <c r="OMH43" s="192"/>
      <c r="OMI43" s="192"/>
      <c r="OMJ43" s="192"/>
      <c r="OMK43" s="192"/>
      <c r="OML43" s="192"/>
      <c r="OMM43" s="192"/>
      <c r="OMN43" s="192"/>
      <c r="OMO43" s="192"/>
      <c r="OMP43" s="192"/>
      <c r="OMQ43" s="192"/>
      <c r="OMR43" s="192"/>
      <c r="OMS43" s="192"/>
      <c r="OMT43" s="192"/>
      <c r="OMU43" s="192"/>
      <c r="OMV43" s="192"/>
      <c r="OMW43" s="192"/>
      <c r="OMX43" s="192"/>
      <c r="OMY43" s="192"/>
      <c r="OMZ43" s="192"/>
      <c r="ONA43" s="192"/>
      <c r="ONB43" s="192"/>
      <c r="ONC43" s="192"/>
      <c r="OND43" s="192"/>
      <c r="ONE43" s="192"/>
      <c r="ONF43" s="192"/>
      <c r="ONG43" s="192"/>
      <c r="ONH43" s="192"/>
      <c r="ONI43" s="192"/>
      <c r="ONJ43" s="192"/>
      <c r="ONK43" s="192"/>
      <c r="ONL43" s="192"/>
      <c r="ONM43" s="192"/>
      <c r="ONN43" s="192"/>
      <c r="ONO43" s="192"/>
      <c r="ONP43" s="192"/>
      <c r="ONQ43" s="192"/>
      <c r="ONR43" s="192"/>
      <c r="ONS43" s="192"/>
      <c r="ONT43" s="192"/>
      <c r="ONU43" s="192"/>
      <c r="ONV43" s="192"/>
      <c r="ONW43" s="192"/>
      <c r="ONX43" s="192"/>
      <c r="ONY43" s="192"/>
      <c r="ONZ43" s="192"/>
      <c r="OOA43" s="192"/>
      <c r="OOB43" s="192"/>
      <c r="OOC43" s="192"/>
      <c r="OOD43" s="192"/>
      <c r="OOE43" s="192"/>
      <c r="OOF43" s="192"/>
      <c r="OOG43" s="192"/>
      <c r="OOH43" s="192"/>
      <c r="OOI43" s="192"/>
      <c r="OOJ43" s="192"/>
      <c r="OOK43" s="192"/>
      <c r="OOL43" s="192"/>
      <c r="OOM43" s="192"/>
      <c r="OON43" s="192"/>
      <c r="OOO43" s="192"/>
      <c r="OOP43" s="192"/>
      <c r="OOQ43" s="192"/>
      <c r="OOR43" s="192"/>
      <c r="OOS43" s="192"/>
      <c r="OOT43" s="192"/>
      <c r="OOU43" s="192"/>
      <c r="OOV43" s="192"/>
      <c r="OOW43" s="192"/>
      <c r="OOX43" s="192"/>
      <c r="OOY43" s="192"/>
      <c r="OOZ43" s="192"/>
      <c r="OPA43" s="192"/>
      <c r="OPB43" s="192"/>
      <c r="OPC43" s="192"/>
      <c r="OPD43" s="192"/>
      <c r="OPE43" s="192"/>
      <c r="OPF43" s="192"/>
      <c r="OPG43" s="192"/>
      <c r="OPH43" s="192"/>
      <c r="OPI43" s="192"/>
      <c r="OPJ43" s="192"/>
      <c r="OPK43" s="192"/>
      <c r="OPL43" s="192"/>
      <c r="OPM43" s="192"/>
      <c r="OPN43" s="192"/>
      <c r="OPO43" s="192"/>
      <c r="OPP43" s="192"/>
      <c r="OPQ43" s="192"/>
      <c r="OPR43" s="192"/>
      <c r="OPS43" s="192"/>
      <c r="OPT43" s="192"/>
      <c r="OPU43" s="192"/>
      <c r="OPV43" s="192"/>
      <c r="OPW43" s="192"/>
      <c r="OPX43" s="192"/>
      <c r="OPY43" s="192"/>
      <c r="OPZ43" s="192"/>
      <c r="OQA43" s="192"/>
      <c r="OQB43" s="192"/>
      <c r="OQC43" s="192"/>
      <c r="OQD43" s="192"/>
      <c r="OQE43" s="192"/>
      <c r="OQF43" s="192"/>
      <c r="OQG43" s="192"/>
      <c r="OQH43" s="192"/>
      <c r="OQI43" s="192"/>
      <c r="OQJ43" s="192"/>
      <c r="OQK43" s="192"/>
      <c r="OQL43" s="192"/>
      <c r="OQM43" s="192"/>
      <c r="OQN43" s="192"/>
      <c r="OQO43" s="192"/>
      <c r="OQP43" s="192"/>
      <c r="OQQ43" s="192"/>
      <c r="OQR43" s="192"/>
      <c r="OQS43" s="192"/>
      <c r="OQT43" s="192"/>
      <c r="OQU43" s="192"/>
      <c r="OQV43" s="192"/>
      <c r="OQW43" s="192"/>
      <c r="OQX43" s="192"/>
      <c r="OQY43" s="192"/>
      <c r="OQZ43" s="192"/>
      <c r="ORA43" s="192"/>
      <c r="ORB43" s="192"/>
      <c r="ORC43" s="192"/>
      <c r="ORD43" s="192"/>
      <c r="ORE43" s="192"/>
      <c r="ORF43" s="192"/>
      <c r="ORG43" s="192"/>
      <c r="ORH43" s="192"/>
      <c r="ORI43" s="192"/>
      <c r="ORJ43" s="192"/>
      <c r="ORK43" s="192"/>
      <c r="ORL43" s="192"/>
      <c r="ORM43" s="192"/>
      <c r="ORN43" s="192"/>
      <c r="ORO43" s="192"/>
      <c r="ORP43" s="192"/>
      <c r="ORQ43" s="192"/>
      <c r="ORR43" s="192"/>
      <c r="ORS43" s="192"/>
      <c r="ORT43" s="192"/>
      <c r="ORU43" s="192"/>
      <c r="ORV43" s="192"/>
      <c r="ORW43" s="192"/>
      <c r="ORX43" s="192"/>
      <c r="ORY43" s="192"/>
      <c r="ORZ43" s="192"/>
      <c r="OSA43" s="192"/>
      <c r="OSB43" s="192"/>
      <c r="OSC43" s="192"/>
      <c r="OSD43" s="192"/>
      <c r="OSE43" s="192"/>
      <c r="OSF43" s="192"/>
      <c r="OSG43" s="192"/>
      <c r="OSH43" s="192"/>
      <c r="OSI43" s="192"/>
      <c r="OSJ43" s="192"/>
      <c r="OSK43" s="192"/>
      <c r="OSL43" s="192"/>
      <c r="OSM43" s="192"/>
      <c r="OSN43" s="192"/>
      <c r="OSO43" s="192"/>
      <c r="OSP43" s="192"/>
      <c r="OSQ43" s="192"/>
      <c r="OSR43" s="192"/>
      <c r="OSS43" s="192"/>
      <c r="OST43" s="192"/>
      <c r="OSU43" s="192"/>
      <c r="OSV43" s="192"/>
      <c r="OSW43" s="192"/>
      <c r="OSX43" s="192"/>
      <c r="OSY43" s="192"/>
      <c r="OSZ43" s="192"/>
      <c r="OTA43" s="192"/>
      <c r="OTB43" s="192"/>
      <c r="OTC43" s="192"/>
      <c r="OTD43" s="192"/>
      <c r="OTE43" s="192"/>
      <c r="OTF43" s="192"/>
      <c r="OTG43" s="192"/>
      <c r="OTH43" s="192"/>
      <c r="OTI43" s="192"/>
      <c r="OTJ43" s="192"/>
      <c r="OTK43" s="192"/>
      <c r="OTL43" s="192"/>
      <c r="OTM43" s="192"/>
      <c r="OTN43" s="192"/>
      <c r="OTO43" s="192"/>
      <c r="OTP43" s="192"/>
      <c r="OTQ43" s="192"/>
      <c r="OTR43" s="192"/>
      <c r="OTS43" s="192"/>
      <c r="OTT43" s="192"/>
      <c r="OTU43" s="192"/>
      <c r="OTV43" s="192"/>
      <c r="OTW43" s="192"/>
      <c r="OTX43" s="192"/>
      <c r="OTY43" s="192"/>
      <c r="OTZ43" s="192"/>
      <c r="OUA43" s="192"/>
      <c r="OUB43" s="192"/>
      <c r="OUC43" s="192"/>
      <c r="OUD43" s="192"/>
      <c r="OUE43" s="192"/>
      <c r="OUF43" s="192"/>
      <c r="OUG43" s="192"/>
      <c r="OUH43" s="192"/>
      <c r="OUI43" s="192"/>
      <c r="OUJ43" s="192"/>
      <c r="OUK43" s="192"/>
      <c r="OUL43" s="192"/>
      <c r="OUM43" s="192"/>
      <c r="OUN43" s="192"/>
      <c r="OUO43" s="192"/>
      <c r="OUP43" s="192"/>
      <c r="OUQ43" s="192"/>
      <c r="OUR43" s="192"/>
      <c r="OUS43" s="192"/>
      <c r="OUT43" s="192"/>
      <c r="OUU43" s="192"/>
      <c r="OUV43" s="192"/>
      <c r="OUW43" s="192"/>
      <c r="OUX43" s="192"/>
      <c r="OUY43" s="192"/>
      <c r="OUZ43" s="192"/>
      <c r="OVA43" s="192"/>
      <c r="OVB43" s="192"/>
      <c r="OVC43" s="192"/>
      <c r="OVD43" s="192"/>
      <c r="OVE43" s="192"/>
      <c r="OVF43" s="192"/>
      <c r="OVG43" s="192"/>
      <c r="OVH43" s="192"/>
      <c r="OVI43" s="192"/>
      <c r="OVJ43" s="192"/>
      <c r="OVK43" s="192"/>
      <c r="OVL43" s="192"/>
      <c r="OVM43" s="192"/>
      <c r="OVN43" s="192"/>
      <c r="OVO43" s="192"/>
      <c r="OVP43" s="192"/>
      <c r="OVQ43" s="192"/>
      <c r="OVR43" s="192"/>
      <c r="OVS43" s="192"/>
      <c r="OVT43" s="192"/>
      <c r="OVU43" s="192"/>
      <c r="OVV43" s="192"/>
      <c r="OVW43" s="192"/>
      <c r="OVX43" s="192"/>
      <c r="OVY43" s="192"/>
      <c r="OVZ43" s="192"/>
      <c r="OWA43" s="192"/>
      <c r="OWB43" s="192"/>
      <c r="OWC43" s="192"/>
      <c r="OWD43" s="192"/>
      <c r="OWE43" s="192"/>
      <c r="OWF43" s="192"/>
      <c r="OWG43" s="192"/>
      <c r="OWH43" s="192"/>
      <c r="OWI43" s="192"/>
      <c r="OWJ43" s="192"/>
      <c r="OWK43" s="192"/>
      <c r="OWL43" s="192"/>
      <c r="OWM43" s="192"/>
      <c r="OWN43" s="192"/>
      <c r="OWO43" s="192"/>
      <c r="OWP43" s="192"/>
      <c r="OWQ43" s="192"/>
      <c r="OWR43" s="192"/>
      <c r="OWS43" s="192"/>
      <c r="OWT43" s="192"/>
      <c r="OWU43" s="192"/>
      <c r="OWV43" s="192"/>
      <c r="OWW43" s="192"/>
      <c r="OWX43" s="192"/>
      <c r="OWY43" s="192"/>
      <c r="OWZ43" s="192"/>
      <c r="OXA43" s="192"/>
      <c r="OXB43" s="192"/>
      <c r="OXC43" s="192"/>
      <c r="OXD43" s="192"/>
      <c r="OXE43" s="192"/>
      <c r="OXF43" s="192"/>
      <c r="OXG43" s="192"/>
      <c r="OXH43" s="192"/>
      <c r="OXI43" s="192"/>
      <c r="OXJ43" s="192"/>
      <c r="OXK43" s="192"/>
      <c r="OXL43" s="192"/>
      <c r="OXM43" s="192"/>
      <c r="OXN43" s="192"/>
      <c r="OXO43" s="192"/>
      <c r="OXP43" s="192"/>
      <c r="OXQ43" s="192"/>
      <c r="OXR43" s="192"/>
      <c r="OXS43" s="192"/>
      <c r="OXT43" s="192"/>
      <c r="OXU43" s="192"/>
      <c r="OXV43" s="192"/>
      <c r="OXW43" s="192"/>
      <c r="OXX43" s="192"/>
      <c r="OXY43" s="192"/>
      <c r="OXZ43" s="192"/>
      <c r="OYA43" s="192"/>
      <c r="OYB43" s="192"/>
      <c r="OYC43" s="192"/>
      <c r="OYD43" s="192"/>
      <c r="OYE43" s="192"/>
      <c r="OYF43" s="192"/>
      <c r="OYG43" s="192"/>
      <c r="OYH43" s="192"/>
      <c r="OYI43" s="192"/>
      <c r="OYJ43" s="192"/>
      <c r="OYK43" s="192"/>
      <c r="OYL43" s="192"/>
      <c r="OYM43" s="192"/>
      <c r="OYN43" s="192"/>
      <c r="OYO43" s="192"/>
      <c r="OYP43" s="192"/>
      <c r="OYQ43" s="192"/>
      <c r="OYR43" s="192"/>
      <c r="OYS43" s="192"/>
      <c r="OYT43" s="192"/>
      <c r="OYU43" s="192"/>
      <c r="OYV43" s="192"/>
      <c r="OYW43" s="192"/>
      <c r="OYX43" s="192"/>
      <c r="OYY43" s="192"/>
      <c r="OYZ43" s="192"/>
      <c r="OZA43" s="192"/>
      <c r="OZB43" s="192"/>
      <c r="OZC43" s="192"/>
      <c r="OZD43" s="192"/>
      <c r="OZE43" s="192"/>
      <c r="OZF43" s="192"/>
      <c r="OZG43" s="192"/>
      <c r="OZH43" s="192"/>
      <c r="OZI43" s="192"/>
      <c r="OZJ43" s="192"/>
      <c r="OZK43" s="192"/>
      <c r="OZL43" s="192"/>
      <c r="OZM43" s="192"/>
      <c r="OZN43" s="192"/>
      <c r="OZO43" s="192"/>
      <c r="OZP43" s="192"/>
      <c r="OZQ43" s="192"/>
      <c r="OZR43" s="192"/>
      <c r="OZS43" s="192"/>
      <c r="OZT43" s="192"/>
      <c r="OZU43" s="192"/>
      <c r="OZV43" s="192"/>
      <c r="OZW43" s="192"/>
      <c r="OZX43" s="192"/>
      <c r="OZY43" s="192"/>
      <c r="OZZ43" s="192"/>
      <c r="PAA43" s="192"/>
      <c r="PAB43" s="192"/>
      <c r="PAC43" s="192"/>
      <c r="PAD43" s="192"/>
      <c r="PAE43" s="192"/>
      <c r="PAF43" s="192"/>
      <c r="PAG43" s="192"/>
      <c r="PAH43" s="192"/>
      <c r="PAI43" s="192"/>
      <c r="PAJ43" s="192"/>
      <c r="PAK43" s="192"/>
      <c r="PAL43" s="192"/>
      <c r="PAM43" s="192"/>
      <c r="PAN43" s="192"/>
      <c r="PAO43" s="192"/>
      <c r="PAP43" s="192"/>
      <c r="PAQ43" s="192"/>
      <c r="PAR43" s="192"/>
      <c r="PAS43" s="192"/>
      <c r="PAT43" s="192"/>
      <c r="PAU43" s="192"/>
      <c r="PAV43" s="192"/>
      <c r="PAW43" s="192"/>
      <c r="PAX43" s="192"/>
      <c r="PAY43" s="192"/>
      <c r="PAZ43" s="192"/>
      <c r="PBA43" s="192"/>
      <c r="PBB43" s="192"/>
      <c r="PBC43" s="192"/>
      <c r="PBD43" s="192"/>
      <c r="PBE43" s="192"/>
      <c r="PBF43" s="192"/>
      <c r="PBG43" s="192"/>
      <c r="PBH43" s="192"/>
      <c r="PBI43" s="192"/>
      <c r="PBJ43" s="192"/>
      <c r="PBK43" s="192"/>
      <c r="PBL43" s="192"/>
      <c r="PBM43" s="192"/>
      <c r="PBN43" s="192"/>
      <c r="PBO43" s="192"/>
      <c r="PBP43" s="192"/>
      <c r="PBQ43" s="192"/>
      <c r="PBR43" s="192"/>
      <c r="PBS43" s="192"/>
      <c r="PBT43" s="192"/>
      <c r="PBU43" s="192"/>
      <c r="PBV43" s="192"/>
      <c r="PBW43" s="192"/>
      <c r="PBX43" s="192"/>
      <c r="PBY43" s="192"/>
      <c r="PBZ43" s="192"/>
      <c r="PCA43" s="192"/>
      <c r="PCB43" s="192"/>
      <c r="PCC43" s="192"/>
      <c r="PCD43" s="192"/>
      <c r="PCE43" s="192"/>
      <c r="PCF43" s="192"/>
      <c r="PCG43" s="192"/>
      <c r="PCH43" s="192"/>
      <c r="PCI43" s="192"/>
      <c r="PCJ43" s="192"/>
      <c r="PCK43" s="192"/>
      <c r="PCL43" s="192"/>
      <c r="PCM43" s="192"/>
      <c r="PCN43" s="192"/>
      <c r="PCO43" s="192"/>
      <c r="PCP43" s="192"/>
      <c r="PCQ43" s="192"/>
      <c r="PCR43" s="192"/>
      <c r="PCS43" s="192"/>
      <c r="PCT43" s="192"/>
      <c r="PCU43" s="192"/>
      <c r="PCV43" s="192"/>
      <c r="PCW43" s="192"/>
      <c r="PCX43" s="192"/>
      <c r="PCY43" s="192"/>
      <c r="PCZ43" s="192"/>
      <c r="PDA43" s="192"/>
      <c r="PDB43" s="192"/>
      <c r="PDC43" s="192"/>
      <c r="PDD43" s="192"/>
      <c r="PDE43" s="192"/>
      <c r="PDF43" s="192"/>
      <c r="PDG43" s="192"/>
      <c r="PDH43" s="192"/>
      <c r="PDI43" s="192"/>
      <c r="PDJ43" s="192"/>
      <c r="PDK43" s="192"/>
      <c r="PDL43" s="192"/>
      <c r="PDM43" s="192"/>
      <c r="PDN43" s="192"/>
      <c r="PDO43" s="192"/>
      <c r="PDP43" s="192"/>
      <c r="PDQ43" s="192"/>
      <c r="PDR43" s="192"/>
      <c r="PDS43" s="192"/>
      <c r="PDT43" s="192"/>
      <c r="PDU43" s="192"/>
      <c r="PDV43" s="192"/>
      <c r="PDW43" s="192"/>
      <c r="PDX43" s="192"/>
      <c r="PDY43" s="192"/>
      <c r="PDZ43" s="192"/>
      <c r="PEA43" s="192"/>
      <c r="PEB43" s="192"/>
      <c r="PEC43" s="192"/>
      <c r="PED43" s="192"/>
      <c r="PEE43" s="192"/>
      <c r="PEF43" s="192"/>
      <c r="PEG43" s="192"/>
      <c r="PEH43" s="192"/>
      <c r="PEI43" s="192"/>
      <c r="PEJ43" s="192"/>
      <c r="PEK43" s="192"/>
      <c r="PEL43" s="192"/>
      <c r="PEM43" s="192"/>
      <c r="PEN43" s="192"/>
      <c r="PEO43" s="192"/>
      <c r="PEP43" s="192"/>
      <c r="PEQ43" s="192"/>
      <c r="PER43" s="192"/>
      <c r="PES43" s="192"/>
      <c r="PET43" s="192"/>
      <c r="PEU43" s="192"/>
      <c r="PEV43" s="192"/>
      <c r="PEW43" s="192"/>
      <c r="PEX43" s="192"/>
      <c r="PEY43" s="192"/>
      <c r="PEZ43" s="192"/>
      <c r="PFA43" s="192"/>
      <c r="PFB43" s="192"/>
      <c r="PFC43" s="192"/>
      <c r="PFD43" s="192"/>
      <c r="PFE43" s="192"/>
      <c r="PFF43" s="192"/>
      <c r="PFG43" s="192"/>
      <c r="PFH43" s="192"/>
      <c r="PFI43" s="192"/>
      <c r="PFJ43" s="192"/>
      <c r="PFK43" s="192"/>
      <c r="PFL43" s="192"/>
      <c r="PFM43" s="192"/>
      <c r="PFN43" s="192"/>
      <c r="PFO43" s="192"/>
      <c r="PFP43" s="192"/>
      <c r="PFQ43" s="192"/>
      <c r="PFR43" s="192"/>
      <c r="PFS43" s="192"/>
      <c r="PFT43" s="192"/>
      <c r="PFU43" s="192"/>
      <c r="PFV43" s="192"/>
      <c r="PFW43" s="192"/>
      <c r="PFX43" s="192"/>
      <c r="PFY43" s="192"/>
      <c r="PFZ43" s="192"/>
      <c r="PGA43" s="192"/>
      <c r="PGB43" s="192"/>
      <c r="PGC43" s="192"/>
      <c r="PGD43" s="192"/>
      <c r="PGE43" s="192"/>
      <c r="PGF43" s="192"/>
      <c r="PGG43" s="192"/>
      <c r="PGH43" s="192"/>
      <c r="PGI43" s="192"/>
      <c r="PGJ43" s="192"/>
      <c r="PGK43" s="192"/>
      <c r="PGL43" s="192"/>
      <c r="PGM43" s="192"/>
      <c r="PGN43" s="192"/>
      <c r="PGO43" s="192"/>
      <c r="PGP43" s="192"/>
      <c r="PGQ43" s="192"/>
      <c r="PGR43" s="192"/>
      <c r="PGS43" s="192"/>
      <c r="PGT43" s="192"/>
      <c r="PGU43" s="192"/>
      <c r="PGV43" s="192"/>
      <c r="PGW43" s="192"/>
      <c r="PGX43" s="192"/>
      <c r="PGY43" s="192"/>
      <c r="PGZ43" s="192"/>
      <c r="PHA43" s="192"/>
      <c r="PHB43" s="192"/>
      <c r="PHC43" s="192"/>
      <c r="PHD43" s="192"/>
      <c r="PHE43" s="192"/>
      <c r="PHF43" s="192"/>
      <c r="PHG43" s="192"/>
      <c r="PHH43" s="192"/>
      <c r="PHI43" s="192"/>
      <c r="PHJ43" s="192"/>
      <c r="PHK43" s="192"/>
      <c r="PHL43" s="192"/>
      <c r="PHM43" s="192"/>
      <c r="PHN43" s="192"/>
      <c r="PHO43" s="192"/>
      <c r="PHP43" s="192"/>
      <c r="PHQ43" s="192"/>
      <c r="PHR43" s="192"/>
      <c r="PHS43" s="192"/>
      <c r="PHT43" s="192"/>
      <c r="PHU43" s="192"/>
      <c r="PHV43" s="192"/>
      <c r="PHW43" s="192"/>
      <c r="PHX43" s="192"/>
      <c r="PHY43" s="192"/>
      <c r="PHZ43" s="192"/>
      <c r="PIA43" s="192"/>
      <c r="PIB43" s="192"/>
      <c r="PIC43" s="192"/>
      <c r="PID43" s="192"/>
      <c r="PIE43" s="192"/>
      <c r="PIF43" s="192"/>
      <c r="PIG43" s="192"/>
      <c r="PIH43" s="192"/>
      <c r="PII43" s="192"/>
      <c r="PIJ43" s="192"/>
      <c r="PIK43" s="192"/>
      <c r="PIL43" s="192"/>
      <c r="PIM43" s="192"/>
      <c r="PIN43" s="192"/>
      <c r="PIO43" s="192"/>
      <c r="PIP43" s="192"/>
      <c r="PIQ43" s="192"/>
      <c r="PIR43" s="192"/>
      <c r="PIS43" s="192"/>
      <c r="PIT43" s="192"/>
      <c r="PIU43" s="192"/>
      <c r="PIV43" s="192"/>
      <c r="PIW43" s="192"/>
      <c r="PIX43" s="192"/>
      <c r="PIY43" s="192"/>
      <c r="PIZ43" s="192"/>
      <c r="PJA43" s="192"/>
      <c r="PJB43" s="192"/>
      <c r="PJC43" s="192"/>
      <c r="PJD43" s="192"/>
      <c r="PJE43" s="192"/>
      <c r="PJF43" s="192"/>
      <c r="PJG43" s="192"/>
      <c r="PJH43" s="192"/>
      <c r="PJI43" s="192"/>
      <c r="PJJ43" s="192"/>
      <c r="PJK43" s="192"/>
      <c r="PJL43" s="192"/>
      <c r="PJM43" s="192"/>
      <c r="PJN43" s="192"/>
      <c r="PJO43" s="192"/>
      <c r="PJP43" s="192"/>
      <c r="PJQ43" s="192"/>
      <c r="PJR43" s="192"/>
      <c r="PJS43" s="192"/>
      <c r="PJT43" s="192"/>
      <c r="PJU43" s="192"/>
      <c r="PJV43" s="192"/>
      <c r="PJW43" s="192"/>
      <c r="PJX43" s="192"/>
      <c r="PJY43" s="192"/>
      <c r="PJZ43" s="192"/>
      <c r="PKA43" s="192"/>
      <c r="PKB43" s="192"/>
      <c r="PKC43" s="192"/>
      <c r="PKD43" s="192"/>
      <c r="PKE43" s="192"/>
      <c r="PKF43" s="192"/>
      <c r="PKG43" s="192"/>
      <c r="PKH43" s="192"/>
      <c r="PKI43" s="192"/>
      <c r="PKJ43" s="192"/>
      <c r="PKK43" s="192"/>
      <c r="PKL43" s="192"/>
      <c r="PKM43" s="192"/>
      <c r="PKN43" s="192"/>
      <c r="PKO43" s="192"/>
      <c r="PKP43" s="192"/>
      <c r="PKQ43" s="192"/>
      <c r="PKR43" s="192"/>
      <c r="PKS43" s="192"/>
      <c r="PKT43" s="192"/>
      <c r="PKU43" s="192"/>
      <c r="PKV43" s="192"/>
      <c r="PKW43" s="192"/>
      <c r="PKX43" s="192"/>
      <c r="PKY43" s="192"/>
      <c r="PKZ43" s="192"/>
      <c r="PLA43" s="192"/>
      <c r="PLB43" s="192"/>
      <c r="PLC43" s="192"/>
      <c r="PLD43" s="192"/>
      <c r="PLE43" s="192"/>
      <c r="PLF43" s="192"/>
      <c r="PLG43" s="192"/>
      <c r="PLH43" s="192"/>
      <c r="PLI43" s="192"/>
      <c r="PLJ43" s="192"/>
      <c r="PLK43" s="192"/>
      <c r="PLL43" s="192"/>
      <c r="PLM43" s="192"/>
      <c r="PLN43" s="192"/>
      <c r="PLO43" s="192"/>
      <c r="PLP43" s="192"/>
      <c r="PLQ43" s="192"/>
      <c r="PLR43" s="192"/>
      <c r="PLS43" s="192"/>
      <c r="PLT43" s="192"/>
      <c r="PLU43" s="192"/>
      <c r="PLV43" s="192"/>
      <c r="PLW43" s="192"/>
      <c r="PLX43" s="192"/>
      <c r="PLY43" s="192"/>
      <c r="PLZ43" s="192"/>
      <c r="PMA43" s="192"/>
      <c r="PMB43" s="192"/>
      <c r="PMC43" s="192"/>
      <c r="PMD43" s="192"/>
      <c r="PME43" s="192"/>
      <c r="PMF43" s="192"/>
      <c r="PMG43" s="192"/>
      <c r="PMH43" s="192"/>
      <c r="PMI43" s="192"/>
      <c r="PMJ43" s="192"/>
      <c r="PMK43" s="192"/>
      <c r="PML43" s="192"/>
      <c r="PMM43" s="192"/>
      <c r="PMN43" s="192"/>
      <c r="PMO43" s="192"/>
      <c r="PMP43" s="192"/>
      <c r="PMQ43" s="192"/>
      <c r="PMR43" s="192"/>
      <c r="PMS43" s="192"/>
      <c r="PMT43" s="192"/>
      <c r="PMU43" s="192"/>
      <c r="PMV43" s="192"/>
      <c r="PMW43" s="192"/>
      <c r="PMX43" s="192"/>
      <c r="PMY43" s="192"/>
      <c r="PMZ43" s="192"/>
      <c r="PNA43" s="192"/>
      <c r="PNB43" s="192"/>
      <c r="PNC43" s="192"/>
      <c r="PND43" s="192"/>
      <c r="PNE43" s="192"/>
      <c r="PNF43" s="192"/>
      <c r="PNG43" s="192"/>
      <c r="PNH43" s="192"/>
      <c r="PNI43" s="192"/>
      <c r="PNJ43" s="192"/>
      <c r="PNK43" s="192"/>
      <c r="PNL43" s="192"/>
      <c r="PNM43" s="192"/>
      <c r="PNN43" s="192"/>
      <c r="PNO43" s="192"/>
      <c r="PNP43" s="192"/>
      <c r="PNQ43" s="192"/>
      <c r="PNR43" s="192"/>
      <c r="PNS43" s="192"/>
      <c r="PNT43" s="192"/>
      <c r="PNU43" s="192"/>
      <c r="PNV43" s="192"/>
      <c r="PNW43" s="192"/>
      <c r="PNX43" s="192"/>
      <c r="PNY43" s="192"/>
      <c r="PNZ43" s="192"/>
      <c r="POA43" s="192"/>
      <c r="POB43" s="192"/>
      <c r="POC43" s="192"/>
      <c r="POD43" s="192"/>
      <c r="POE43" s="192"/>
      <c r="POF43" s="192"/>
      <c r="POG43" s="192"/>
      <c r="POH43" s="192"/>
      <c r="POI43" s="192"/>
      <c r="POJ43" s="192"/>
      <c r="POK43" s="192"/>
      <c r="POL43" s="192"/>
      <c r="POM43" s="192"/>
      <c r="PON43" s="192"/>
      <c r="POO43" s="192"/>
      <c r="POP43" s="192"/>
      <c r="POQ43" s="192"/>
      <c r="POR43" s="192"/>
      <c r="POS43" s="192"/>
      <c r="POT43" s="192"/>
      <c r="POU43" s="192"/>
      <c r="POV43" s="192"/>
      <c r="POW43" s="192"/>
      <c r="POX43" s="192"/>
      <c r="POY43" s="192"/>
      <c r="POZ43" s="192"/>
      <c r="PPA43" s="192"/>
      <c r="PPB43" s="192"/>
      <c r="PPC43" s="192"/>
      <c r="PPD43" s="192"/>
      <c r="PPE43" s="192"/>
      <c r="PPF43" s="192"/>
      <c r="PPG43" s="192"/>
      <c r="PPH43" s="192"/>
      <c r="PPI43" s="192"/>
      <c r="PPJ43" s="192"/>
      <c r="PPK43" s="192"/>
      <c r="PPL43" s="192"/>
      <c r="PPM43" s="192"/>
      <c r="PPN43" s="192"/>
      <c r="PPO43" s="192"/>
      <c r="PPP43" s="192"/>
      <c r="PPQ43" s="192"/>
      <c r="PPR43" s="192"/>
      <c r="PPS43" s="192"/>
      <c r="PPT43" s="192"/>
      <c r="PPU43" s="192"/>
      <c r="PPV43" s="192"/>
      <c r="PPW43" s="192"/>
      <c r="PPX43" s="192"/>
      <c r="PPY43" s="192"/>
      <c r="PPZ43" s="192"/>
      <c r="PQA43" s="192"/>
      <c r="PQB43" s="192"/>
      <c r="PQC43" s="192"/>
      <c r="PQD43" s="192"/>
      <c r="PQE43" s="192"/>
      <c r="PQF43" s="192"/>
      <c r="PQG43" s="192"/>
      <c r="PQH43" s="192"/>
      <c r="PQI43" s="192"/>
      <c r="PQJ43" s="192"/>
      <c r="PQK43" s="192"/>
      <c r="PQL43" s="192"/>
      <c r="PQM43" s="192"/>
      <c r="PQN43" s="192"/>
      <c r="PQO43" s="192"/>
      <c r="PQP43" s="192"/>
      <c r="PQQ43" s="192"/>
      <c r="PQR43" s="192"/>
      <c r="PQS43" s="192"/>
      <c r="PQT43" s="192"/>
      <c r="PQU43" s="192"/>
      <c r="PQV43" s="192"/>
      <c r="PQW43" s="192"/>
      <c r="PQX43" s="192"/>
      <c r="PQY43" s="192"/>
      <c r="PQZ43" s="192"/>
      <c r="PRA43" s="192"/>
      <c r="PRB43" s="192"/>
      <c r="PRC43" s="192"/>
      <c r="PRD43" s="192"/>
      <c r="PRE43" s="192"/>
      <c r="PRF43" s="192"/>
      <c r="PRG43" s="192"/>
      <c r="PRH43" s="192"/>
      <c r="PRI43" s="192"/>
      <c r="PRJ43" s="192"/>
      <c r="PRK43" s="192"/>
      <c r="PRL43" s="192"/>
      <c r="PRM43" s="192"/>
      <c r="PRN43" s="192"/>
      <c r="PRO43" s="192"/>
      <c r="PRP43" s="192"/>
      <c r="PRQ43" s="192"/>
      <c r="PRR43" s="192"/>
      <c r="PRS43" s="192"/>
      <c r="PRT43" s="192"/>
      <c r="PRU43" s="192"/>
      <c r="PRV43" s="192"/>
      <c r="PRW43" s="192"/>
      <c r="PRX43" s="192"/>
      <c r="PRY43" s="192"/>
      <c r="PRZ43" s="192"/>
      <c r="PSA43" s="192"/>
      <c r="PSB43" s="192"/>
      <c r="PSC43" s="192"/>
      <c r="PSD43" s="192"/>
      <c r="PSE43" s="192"/>
      <c r="PSF43" s="192"/>
      <c r="PSG43" s="192"/>
      <c r="PSH43" s="192"/>
      <c r="PSI43" s="192"/>
      <c r="PSJ43" s="192"/>
      <c r="PSK43" s="192"/>
      <c r="PSL43" s="192"/>
      <c r="PSM43" s="192"/>
      <c r="PSN43" s="192"/>
      <c r="PSO43" s="192"/>
      <c r="PSP43" s="192"/>
      <c r="PSQ43" s="192"/>
      <c r="PSR43" s="192"/>
      <c r="PSS43" s="192"/>
      <c r="PST43" s="192"/>
      <c r="PSU43" s="192"/>
      <c r="PSV43" s="192"/>
      <c r="PSW43" s="192"/>
      <c r="PSX43" s="192"/>
      <c r="PSY43" s="192"/>
      <c r="PSZ43" s="192"/>
      <c r="PTA43" s="192"/>
      <c r="PTB43" s="192"/>
      <c r="PTC43" s="192"/>
      <c r="PTD43" s="192"/>
      <c r="PTE43" s="192"/>
      <c r="PTF43" s="192"/>
      <c r="PTG43" s="192"/>
      <c r="PTH43" s="192"/>
      <c r="PTI43" s="192"/>
      <c r="PTJ43" s="192"/>
      <c r="PTK43" s="192"/>
      <c r="PTL43" s="192"/>
      <c r="PTM43" s="192"/>
      <c r="PTN43" s="192"/>
      <c r="PTO43" s="192"/>
      <c r="PTP43" s="192"/>
      <c r="PTQ43" s="192"/>
      <c r="PTR43" s="192"/>
      <c r="PTS43" s="192"/>
      <c r="PTT43" s="192"/>
      <c r="PTU43" s="192"/>
      <c r="PTV43" s="192"/>
      <c r="PTW43" s="192"/>
      <c r="PTX43" s="192"/>
      <c r="PTY43" s="192"/>
      <c r="PTZ43" s="192"/>
      <c r="PUA43" s="192"/>
      <c r="PUB43" s="192"/>
      <c r="PUC43" s="192"/>
      <c r="PUD43" s="192"/>
      <c r="PUE43" s="192"/>
      <c r="PUF43" s="192"/>
      <c r="PUG43" s="192"/>
      <c r="PUH43" s="192"/>
      <c r="PUI43" s="192"/>
      <c r="PUJ43" s="192"/>
      <c r="PUK43" s="192"/>
      <c r="PUL43" s="192"/>
      <c r="PUM43" s="192"/>
      <c r="PUN43" s="192"/>
      <c r="PUO43" s="192"/>
      <c r="PUP43" s="192"/>
      <c r="PUQ43" s="192"/>
      <c r="PUR43" s="192"/>
      <c r="PUS43" s="192"/>
      <c r="PUT43" s="192"/>
      <c r="PUU43" s="192"/>
      <c r="PUV43" s="192"/>
      <c r="PUW43" s="192"/>
      <c r="PUX43" s="192"/>
      <c r="PUY43" s="192"/>
      <c r="PUZ43" s="192"/>
      <c r="PVA43" s="192"/>
      <c r="PVB43" s="192"/>
      <c r="PVC43" s="192"/>
      <c r="PVD43" s="192"/>
      <c r="PVE43" s="192"/>
      <c r="PVF43" s="192"/>
      <c r="PVG43" s="192"/>
      <c r="PVH43" s="192"/>
      <c r="PVI43" s="192"/>
      <c r="PVJ43" s="192"/>
      <c r="PVK43" s="192"/>
      <c r="PVL43" s="192"/>
      <c r="PVM43" s="192"/>
      <c r="PVN43" s="192"/>
      <c r="PVO43" s="192"/>
      <c r="PVP43" s="192"/>
      <c r="PVQ43" s="192"/>
      <c r="PVR43" s="192"/>
      <c r="PVS43" s="192"/>
      <c r="PVT43" s="192"/>
      <c r="PVU43" s="192"/>
      <c r="PVV43" s="192"/>
      <c r="PVW43" s="192"/>
      <c r="PVX43" s="192"/>
      <c r="PVY43" s="192"/>
      <c r="PVZ43" s="192"/>
      <c r="PWA43" s="192"/>
      <c r="PWB43" s="192"/>
      <c r="PWC43" s="192"/>
      <c r="PWD43" s="192"/>
      <c r="PWE43" s="192"/>
      <c r="PWF43" s="192"/>
      <c r="PWG43" s="192"/>
      <c r="PWH43" s="192"/>
      <c r="PWI43" s="192"/>
      <c r="PWJ43" s="192"/>
      <c r="PWK43" s="192"/>
      <c r="PWL43" s="192"/>
      <c r="PWM43" s="192"/>
      <c r="PWN43" s="192"/>
      <c r="PWO43" s="192"/>
      <c r="PWP43" s="192"/>
      <c r="PWQ43" s="192"/>
      <c r="PWR43" s="192"/>
      <c r="PWS43" s="192"/>
      <c r="PWT43" s="192"/>
      <c r="PWU43" s="192"/>
      <c r="PWV43" s="192"/>
      <c r="PWW43" s="192"/>
      <c r="PWX43" s="192"/>
      <c r="PWY43" s="192"/>
      <c r="PWZ43" s="192"/>
      <c r="PXA43" s="192"/>
      <c r="PXB43" s="192"/>
      <c r="PXC43" s="192"/>
      <c r="PXD43" s="192"/>
      <c r="PXE43" s="192"/>
      <c r="PXF43" s="192"/>
      <c r="PXG43" s="192"/>
      <c r="PXH43" s="192"/>
      <c r="PXI43" s="192"/>
      <c r="PXJ43" s="192"/>
      <c r="PXK43" s="192"/>
      <c r="PXL43" s="192"/>
      <c r="PXM43" s="192"/>
      <c r="PXN43" s="192"/>
      <c r="PXO43" s="192"/>
      <c r="PXP43" s="192"/>
      <c r="PXQ43" s="192"/>
      <c r="PXR43" s="192"/>
      <c r="PXS43" s="192"/>
      <c r="PXT43" s="192"/>
      <c r="PXU43" s="192"/>
      <c r="PXV43" s="192"/>
      <c r="PXW43" s="192"/>
      <c r="PXX43" s="192"/>
      <c r="PXY43" s="192"/>
      <c r="PXZ43" s="192"/>
      <c r="PYA43" s="192"/>
      <c r="PYB43" s="192"/>
      <c r="PYC43" s="192"/>
      <c r="PYD43" s="192"/>
      <c r="PYE43" s="192"/>
      <c r="PYF43" s="192"/>
      <c r="PYG43" s="192"/>
      <c r="PYH43" s="192"/>
      <c r="PYI43" s="192"/>
      <c r="PYJ43" s="192"/>
      <c r="PYK43" s="192"/>
      <c r="PYL43" s="192"/>
      <c r="PYM43" s="192"/>
      <c r="PYN43" s="192"/>
      <c r="PYO43" s="192"/>
      <c r="PYP43" s="192"/>
      <c r="PYQ43" s="192"/>
      <c r="PYR43" s="192"/>
      <c r="PYS43" s="192"/>
      <c r="PYT43" s="192"/>
      <c r="PYU43" s="192"/>
      <c r="PYV43" s="192"/>
      <c r="PYW43" s="192"/>
      <c r="PYX43" s="192"/>
      <c r="PYY43" s="192"/>
      <c r="PYZ43" s="192"/>
      <c r="PZA43" s="192"/>
      <c r="PZB43" s="192"/>
      <c r="PZC43" s="192"/>
      <c r="PZD43" s="192"/>
      <c r="PZE43" s="192"/>
      <c r="PZF43" s="192"/>
      <c r="PZG43" s="192"/>
      <c r="PZH43" s="192"/>
      <c r="PZI43" s="192"/>
      <c r="PZJ43" s="192"/>
      <c r="PZK43" s="192"/>
      <c r="PZL43" s="192"/>
      <c r="PZM43" s="192"/>
      <c r="PZN43" s="192"/>
      <c r="PZO43" s="192"/>
      <c r="PZP43" s="192"/>
      <c r="PZQ43" s="192"/>
      <c r="PZR43" s="192"/>
      <c r="PZS43" s="192"/>
      <c r="PZT43" s="192"/>
      <c r="PZU43" s="192"/>
      <c r="PZV43" s="192"/>
      <c r="PZW43" s="192"/>
      <c r="PZX43" s="192"/>
      <c r="PZY43" s="192"/>
      <c r="PZZ43" s="192"/>
      <c r="QAA43" s="192"/>
      <c r="QAB43" s="192"/>
      <c r="QAC43" s="192"/>
      <c r="QAD43" s="192"/>
      <c r="QAE43" s="192"/>
      <c r="QAF43" s="192"/>
      <c r="QAG43" s="192"/>
      <c r="QAH43" s="192"/>
      <c r="QAI43" s="192"/>
      <c r="QAJ43" s="192"/>
      <c r="QAK43" s="192"/>
      <c r="QAL43" s="192"/>
      <c r="QAM43" s="192"/>
      <c r="QAN43" s="192"/>
      <c r="QAO43" s="192"/>
      <c r="QAP43" s="192"/>
      <c r="QAQ43" s="192"/>
      <c r="QAR43" s="192"/>
      <c r="QAS43" s="192"/>
      <c r="QAT43" s="192"/>
      <c r="QAU43" s="192"/>
      <c r="QAV43" s="192"/>
      <c r="QAW43" s="192"/>
      <c r="QAX43" s="192"/>
      <c r="QAY43" s="192"/>
      <c r="QAZ43" s="192"/>
      <c r="QBA43" s="192"/>
      <c r="QBB43" s="192"/>
      <c r="QBC43" s="192"/>
      <c r="QBD43" s="192"/>
      <c r="QBE43" s="192"/>
      <c r="QBF43" s="192"/>
      <c r="QBG43" s="192"/>
      <c r="QBH43" s="192"/>
      <c r="QBI43" s="192"/>
      <c r="QBJ43" s="192"/>
      <c r="QBK43" s="192"/>
      <c r="QBL43" s="192"/>
      <c r="QBM43" s="192"/>
      <c r="QBN43" s="192"/>
      <c r="QBO43" s="192"/>
      <c r="QBP43" s="192"/>
      <c r="QBQ43" s="192"/>
      <c r="QBR43" s="192"/>
      <c r="QBS43" s="192"/>
      <c r="QBT43" s="192"/>
      <c r="QBU43" s="192"/>
      <c r="QBV43" s="192"/>
      <c r="QBW43" s="192"/>
      <c r="QBX43" s="192"/>
      <c r="QBY43" s="192"/>
      <c r="QBZ43" s="192"/>
      <c r="QCA43" s="192"/>
      <c r="QCB43" s="192"/>
      <c r="QCC43" s="192"/>
      <c r="QCD43" s="192"/>
      <c r="QCE43" s="192"/>
      <c r="QCF43" s="192"/>
      <c r="QCG43" s="192"/>
      <c r="QCH43" s="192"/>
      <c r="QCI43" s="192"/>
      <c r="QCJ43" s="192"/>
      <c r="QCK43" s="192"/>
      <c r="QCL43" s="192"/>
      <c r="QCM43" s="192"/>
      <c r="QCN43" s="192"/>
      <c r="QCO43" s="192"/>
      <c r="QCP43" s="192"/>
      <c r="QCQ43" s="192"/>
      <c r="QCR43" s="192"/>
      <c r="QCS43" s="192"/>
      <c r="QCT43" s="192"/>
      <c r="QCU43" s="192"/>
      <c r="QCV43" s="192"/>
      <c r="QCW43" s="192"/>
      <c r="QCX43" s="192"/>
      <c r="QCY43" s="192"/>
      <c r="QCZ43" s="192"/>
      <c r="QDA43" s="192"/>
      <c r="QDB43" s="192"/>
      <c r="QDC43" s="192"/>
      <c r="QDD43" s="192"/>
      <c r="QDE43" s="192"/>
      <c r="QDF43" s="192"/>
      <c r="QDG43" s="192"/>
      <c r="QDH43" s="192"/>
      <c r="QDI43" s="192"/>
      <c r="QDJ43" s="192"/>
      <c r="QDK43" s="192"/>
      <c r="QDL43" s="192"/>
      <c r="QDM43" s="192"/>
      <c r="QDN43" s="192"/>
      <c r="QDO43" s="192"/>
      <c r="QDP43" s="192"/>
      <c r="QDQ43" s="192"/>
      <c r="QDR43" s="192"/>
      <c r="QDS43" s="192"/>
      <c r="QDT43" s="192"/>
      <c r="QDU43" s="192"/>
      <c r="QDV43" s="192"/>
      <c r="QDW43" s="192"/>
      <c r="QDX43" s="192"/>
      <c r="QDY43" s="192"/>
      <c r="QDZ43" s="192"/>
      <c r="QEA43" s="192"/>
      <c r="QEB43" s="192"/>
      <c r="QEC43" s="192"/>
      <c r="QED43" s="192"/>
      <c r="QEE43" s="192"/>
      <c r="QEF43" s="192"/>
      <c r="QEG43" s="192"/>
      <c r="QEH43" s="192"/>
      <c r="QEI43" s="192"/>
      <c r="QEJ43" s="192"/>
      <c r="QEK43" s="192"/>
      <c r="QEL43" s="192"/>
      <c r="QEM43" s="192"/>
      <c r="QEN43" s="192"/>
      <c r="QEO43" s="192"/>
      <c r="QEP43" s="192"/>
      <c r="QEQ43" s="192"/>
      <c r="QER43" s="192"/>
      <c r="QES43" s="192"/>
      <c r="QET43" s="192"/>
      <c r="QEU43" s="192"/>
      <c r="QEV43" s="192"/>
      <c r="QEW43" s="192"/>
      <c r="QEX43" s="192"/>
      <c r="QEY43" s="192"/>
      <c r="QEZ43" s="192"/>
      <c r="QFA43" s="192"/>
      <c r="QFB43" s="192"/>
      <c r="QFC43" s="192"/>
      <c r="QFD43" s="192"/>
      <c r="QFE43" s="192"/>
      <c r="QFF43" s="192"/>
      <c r="QFG43" s="192"/>
      <c r="QFH43" s="192"/>
      <c r="QFI43" s="192"/>
      <c r="QFJ43" s="192"/>
      <c r="QFK43" s="192"/>
      <c r="QFL43" s="192"/>
      <c r="QFM43" s="192"/>
      <c r="QFN43" s="192"/>
      <c r="QFO43" s="192"/>
      <c r="QFP43" s="192"/>
      <c r="QFQ43" s="192"/>
      <c r="QFR43" s="192"/>
      <c r="QFS43" s="192"/>
      <c r="QFT43" s="192"/>
      <c r="QFU43" s="192"/>
      <c r="QFV43" s="192"/>
      <c r="QFW43" s="192"/>
      <c r="QFX43" s="192"/>
      <c r="QFY43" s="192"/>
      <c r="QFZ43" s="192"/>
      <c r="QGA43" s="192"/>
      <c r="QGB43" s="192"/>
      <c r="QGC43" s="192"/>
      <c r="QGD43" s="192"/>
      <c r="QGE43" s="192"/>
      <c r="QGF43" s="192"/>
      <c r="QGG43" s="192"/>
      <c r="QGH43" s="192"/>
      <c r="QGI43" s="192"/>
      <c r="QGJ43" s="192"/>
      <c r="QGK43" s="192"/>
      <c r="QGL43" s="192"/>
      <c r="QGM43" s="192"/>
      <c r="QGN43" s="192"/>
      <c r="QGO43" s="192"/>
      <c r="QGP43" s="192"/>
      <c r="QGQ43" s="192"/>
      <c r="QGR43" s="192"/>
      <c r="QGS43" s="192"/>
      <c r="QGT43" s="192"/>
      <c r="QGU43" s="192"/>
      <c r="QGV43" s="192"/>
      <c r="QGW43" s="192"/>
      <c r="QGX43" s="192"/>
      <c r="QGY43" s="192"/>
      <c r="QGZ43" s="192"/>
      <c r="QHA43" s="192"/>
      <c r="QHB43" s="192"/>
      <c r="QHC43" s="192"/>
      <c r="QHD43" s="192"/>
      <c r="QHE43" s="192"/>
      <c r="QHF43" s="192"/>
      <c r="QHG43" s="192"/>
      <c r="QHH43" s="192"/>
      <c r="QHI43" s="192"/>
      <c r="QHJ43" s="192"/>
      <c r="QHK43" s="192"/>
      <c r="QHL43" s="192"/>
      <c r="QHM43" s="192"/>
      <c r="QHN43" s="192"/>
      <c r="QHO43" s="192"/>
      <c r="QHP43" s="192"/>
      <c r="QHQ43" s="192"/>
      <c r="QHR43" s="192"/>
      <c r="QHS43" s="192"/>
      <c r="QHT43" s="192"/>
      <c r="QHU43" s="192"/>
      <c r="QHV43" s="192"/>
      <c r="QHW43" s="192"/>
      <c r="QHX43" s="192"/>
      <c r="QHY43" s="192"/>
      <c r="QHZ43" s="192"/>
      <c r="QIA43" s="192"/>
      <c r="QIB43" s="192"/>
      <c r="QIC43" s="192"/>
      <c r="QID43" s="192"/>
      <c r="QIE43" s="192"/>
      <c r="QIF43" s="192"/>
      <c r="QIG43" s="192"/>
      <c r="QIH43" s="192"/>
      <c r="QII43" s="192"/>
      <c r="QIJ43" s="192"/>
      <c r="QIK43" s="192"/>
      <c r="QIL43" s="192"/>
      <c r="QIM43" s="192"/>
      <c r="QIN43" s="192"/>
      <c r="QIO43" s="192"/>
      <c r="QIP43" s="192"/>
      <c r="QIQ43" s="192"/>
      <c r="QIR43" s="192"/>
      <c r="QIS43" s="192"/>
      <c r="QIT43" s="192"/>
      <c r="QIU43" s="192"/>
      <c r="QIV43" s="192"/>
      <c r="QIW43" s="192"/>
      <c r="QIX43" s="192"/>
      <c r="QIY43" s="192"/>
      <c r="QIZ43" s="192"/>
      <c r="QJA43" s="192"/>
      <c r="QJB43" s="192"/>
      <c r="QJC43" s="192"/>
      <c r="QJD43" s="192"/>
      <c r="QJE43" s="192"/>
      <c r="QJF43" s="192"/>
      <c r="QJG43" s="192"/>
      <c r="QJH43" s="192"/>
      <c r="QJI43" s="192"/>
      <c r="QJJ43" s="192"/>
      <c r="QJK43" s="192"/>
      <c r="QJL43" s="192"/>
      <c r="QJM43" s="192"/>
      <c r="QJN43" s="192"/>
      <c r="QJO43" s="192"/>
      <c r="QJP43" s="192"/>
      <c r="QJQ43" s="192"/>
      <c r="QJR43" s="192"/>
      <c r="QJS43" s="192"/>
      <c r="QJT43" s="192"/>
      <c r="QJU43" s="192"/>
      <c r="QJV43" s="192"/>
      <c r="QJW43" s="192"/>
      <c r="QJX43" s="192"/>
      <c r="QJY43" s="192"/>
      <c r="QJZ43" s="192"/>
      <c r="QKA43" s="192"/>
      <c r="QKB43" s="192"/>
      <c r="QKC43" s="192"/>
      <c r="QKD43" s="192"/>
      <c r="QKE43" s="192"/>
      <c r="QKF43" s="192"/>
      <c r="QKG43" s="192"/>
      <c r="QKH43" s="192"/>
      <c r="QKI43" s="192"/>
      <c r="QKJ43" s="192"/>
      <c r="QKK43" s="192"/>
      <c r="QKL43" s="192"/>
      <c r="QKM43" s="192"/>
      <c r="QKN43" s="192"/>
      <c r="QKO43" s="192"/>
      <c r="QKP43" s="192"/>
      <c r="QKQ43" s="192"/>
      <c r="QKR43" s="192"/>
      <c r="QKS43" s="192"/>
      <c r="QKT43" s="192"/>
      <c r="QKU43" s="192"/>
      <c r="QKV43" s="192"/>
      <c r="QKW43" s="192"/>
      <c r="QKX43" s="192"/>
      <c r="QKY43" s="192"/>
      <c r="QKZ43" s="192"/>
      <c r="QLA43" s="192"/>
      <c r="QLB43" s="192"/>
      <c r="QLC43" s="192"/>
      <c r="QLD43" s="192"/>
      <c r="QLE43" s="192"/>
      <c r="QLF43" s="192"/>
      <c r="QLG43" s="192"/>
      <c r="QLH43" s="192"/>
      <c r="QLI43" s="192"/>
      <c r="QLJ43" s="192"/>
      <c r="QLK43" s="192"/>
      <c r="QLL43" s="192"/>
      <c r="QLM43" s="192"/>
      <c r="QLN43" s="192"/>
      <c r="QLO43" s="192"/>
      <c r="QLP43" s="192"/>
      <c r="QLQ43" s="192"/>
      <c r="QLR43" s="192"/>
      <c r="QLS43" s="192"/>
      <c r="QLT43" s="192"/>
      <c r="QLU43" s="192"/>
      <c r="QLV43" s="192"/>
      <c r="QLW43" s="192"/>
      <c r="QLX43" s="192"/>
      <c r="QLY43" s="192"/>
      <c r="QLZ43" s="192"/>
      <c r="QMA43" s="192"/>
      <c r="QMB43" s="192"/>
      <c r="QMC43" s="192"/>
      <c r="QMD43" s="192"/>
      <c r="QME43" s="192"/>
      <c r="QMF43" s="192"/>
      <c r="QMG43" s="192"/>
      <c r="QMH43" s="192"/>
      <c r="QMI43" s="192"/>
      <c r="QMJ43" s="192"/>
      <c r="QMK43" s="192"/>
      <c r="QML43" s="192"/>
      <c r="QMM43" s="192"/>
      <c r="QMN43" s="192"/>
      <c r="QMO43" s="192"/>
      <c r="QMP43" s="192"/>
      <c r="QMQ43" s="192"/>
      <c r="QMR43" s="192"/>
      <c r="QMS43" s="192"/>
      <c r="QMT43" s="192"/>
      <c r="QMU43" s="192"/>
      <c r="QMV43" s="192"/>
      <c r="QMW43" s="192"/>
      <c r="QMX43" s="192"/>
      <c r="QMY43" s="192"/>
      <c r="QMZ43" s="192"/>
      <c r="QNA43" s="192"/>
      <c r="QNB43" s="192"/>
      <c r="QNC43" s="192"/>
      <c r="QND43" s="192"/>
      <c r="QNE43" s="192"/>
      <c r="QNF43" s="192"/>
      <c r="QNG43" s="192"/>
      <c r="QNH43" s="192"/>
      <c r="QNI43" s="192"/>
      <c r="QNJ43" s="192"/>
      <c r="QNK43" s="192"/>
      <c r="QNL43" s="192"/>
      <c r="QNM43" s="192"/>
      <c r="QNN43" s="192"/>
      <c r="QNO43" s="192"/>
      <c r="QNP43" s="192"/>
      <c r="QNQ43" s="192"/>
      <c r="QNR43" s="192"/>
      <c r="QNS43" s="192"/>
      <c r="QNT43" s="192"/>
      <c r="QNU43" s="192"/>
      <c r="QNV43" s="192"/>
      <c r="QNW43" s="192"/>
      <c r="QNX43" s="192"/>
      <c r="QNY43" s="192"/>
      <c r="QNZ43" s="192"/>
      <c r="QOA43" s="192"/>
      <c r="QOB43" s="192"/>
      <c r="QOC43" s="192"/>
      <c r="QOD43" s="192"/>
      <c r="QOE43" s="192"/>
      <c r="QOF43" s="192"/>
      <c r="QOG43" s="192"/>
      <c r="QOH43" s="192"/>
      <c r="QOI43" s="192"/>
      <c r="QOJ43" s="192"/>
      <c r="QOK43" s="192"/>
      <c r="QOL43" s="192"/>
      <c r="QOM43" s="192"/>
      <c r="QON43" s="192"/>
      <c r="QOO43" s="192"/>
      <c r="QOP43" s="192"/>
      <c r="QOQ43" s="192"/>
      <c r="QOR43" s="192"/>
      <c r="QOS43" s="192"/>
      <c r="QOT43" s="192"/>
      <c r="QOU43" s="192"/>
      <c r="QOV43" s="192"/>
      <c r="QOW43" s="192"/>
      <c r="QOX43" s="192"/>
      <c r="QOY43" s="192"/>
      <c r="QOZ43" s="192"/>
      <c r="QPA43" s="192"/>
      <c r="QPB43" s="192"/>
      <c r="QPC43" s="192"/>
      <c r="QPD43" s="192"/>
      <c r="QPE43" s="192"/>
      <c r="QPF43" s="192"/>
      <c r="QPG43" s="192"/>
      <c r="QPH43" s="192"/>
      <c r="QPI43" s="192"/>
      <c r="QPJ43" s="192"/>
      <c r="QPK43" s="192"/>
      <c r="QPL43" s="192"/>
      <c r="QPM43" s="192"/>
      <c r="QPN43" s="192"/>
      <c r="QPO43" s="192"/>
      <c r="QPP43" s="192"/>
      <c r="QPQ43" s="192"/>
      <c r="QPR43" s="192"/>
      <c r="QPS43" s="192"/>
      <c r="QPT43" s="192"/>
      <c r="QPU43" s="192"/>
      <c r="QPV43" s="192"/>
      <c r="QPW43" s="192"/>
      <c r="QPX43" s="192"/>
      <c r="QPY43" s="192"/>
      <c r="QPZ43" s="192"/>
      <c r="QQA43" s="192"/>
      <c r="QQB43" s="192"/>
      <c r="QQC43" s="192"/>
      <c r="QQD43" s="192"/>
      <c r="QQE43" s="192"/>
      <c r="QQF43" s="192"/>
      <c r="QQG43" s="192"/>
      <c r="QQH43" s="192"/>
      <c r="QQI43" s="192"/>
      <c r="QQJ43" s="192"/>
      <c r="QQK43" s="192"/>
      <c r="QQL43" s="192"/>
      <c r="QQM43" s="192"/>
      <c r="QQN43" s="192"/>
      <c r="QQO43" s="192"/>
      <c r="QQP43" s="192"/>
      <c r="QQQ43" s="192"/>
      <c r="QQR43" s="192"/>
      <c r="QQS43" s="192"/>
      <c r="QQT43" s="192"/>
      <c r="QQU43" s="192"/>
      <c r="QQV43" s="192"/>
      <c r="QQW43" s="192"/>
      <c r="QQX43" s="192"/>
      <c r="QQY43" s="192"/>
      <c r="QQZ43" s="192"/>
      <c r="QRA43" s="192"/>
      <c r="QRB43" s="192"/>
      <c r="QRC43" s="192"/>
      <c r="QRD43" s="192"/>
      <c r="QRE43" s="192"/>
      <c r="QRF43" s="192"/>
      <c r="QRG43" s="192"/>
      <c r="QRH43" s="192"/>
      <c r="QRI43" s="192"/>
      <c r="QRJ43" s="192"/>
      <c r="QRK43" s="192"/>
      <c r="QRL43" s="192"/>
      <c r="QRM43" s="192"/>
      <c r="QRN43" s="192"/>
      <c r="QRO43" s="192"/>
      <c r="QRP43" s="192"/>
      <c r="QRQ43" s="192"/>
      <c r="QRR43" s="192"/>
      <c r="QRS43" s="192"/>
      <c r="QRT43" s="192"/>
      <c r="QRU43" s="192"/>
      <c r="QRV43" s="192"/>
      <c r="QRW43" s="192"/>
      <c r="QRX43" s="192"/>
      <c r="QRY43" s="192"/>
      <c r="QRZ43" s="192"/>
      <c r="QSA43" s="192"/>
      <c r="QSB43" s="192"/>
      <c r="QSC43" s="192"/>
      <c r="QSD43" s="192"/>
      <c r="QSE43" s="192"/>
      <c r="QSF43" s="192"/>
      <c r="QSG43" s="192"/>
      <c r="QSH43" s="192"/>
      <c r="QSI43" s="192"/>
      <c r="QSJ43" s="192"/>
      <c r="QSK43" s="192"/>
      <c r="QSL43" s="192"/>
      <c r="QSM43" s="192"/>
      <c r="QSN43" s="192"/>
      <c r="QSO43" s="192"/>
      <c r="QSP43" s="192"/>
      <c r="QSQ43" s="192"/>
      <c r="QSR43" s="192"/>
      <c r="QSS43" s="192"/>
      <c r="QST43" s="192"/>
      <c r="QSU43" s="192"/>
      <c r="QSV43" s="192"/>
      <c r="QSW43" s="192"/>
      <c r="QSX43" s="192"/>
      <c r="QSY43" s="192"/>
      <c r="QSZ43" s="192"/>
      <c r="QTA43" s="192"/>
      <c r="QTB43" s="192"/>
      <c r="QTC43" s="192"/>
      <c r="QTD43" s="192"/>
      <c r="QTE43" s="192"/>
      <c r="QTF43" s="192"/>
      <c r="QTG43" s="192"/>
      <c r="QTH43" s="192"/>
      <c r="QTI43" s="192"/>
      <c r="QTJ43" s="192"/>
      <c r="QTK43" s="192"/>
      <c r="QTL43" s="192"/>
      <c r="QTM43" s="192"/>
      <c r="QTN43" s="192"/>
      <c r="QTO43" s="192"/>
      <c r="QTP43" s="192"/>
      <c r="QTQ43" s="192"/>
      <c r="QTR43" s="192"/>
      <c r="QTS43" s="192"/>
      <c r="QTT43" s="192"/>
      <c r="QTU43" s="192"/>
      <c r="QTV43" s="192"/>
      <c r="QTW43" s="192"/>
      <c r="QTX43" s="192"/>
      <c r="QTY43" s="192"/>
      <c r="QTZ43" s="192"/>
      <c r="QUA43" s="192"/>
      <c r="QUB43" s="192"/>
      <c r="QUC43" s="192"/>
      <c r="QUD43" s="192"/>
      <c r="QUE43" s="192"/>
      <c r="QUF43" s="192"/>
      <c r="QUG43" s="192"/>
      <c r="QUH43" s="192"/>
      <c r="QUI43" s="192"/>
      <c r="QUJ43" s="192"/>
      <c r="QUK43" s="192"/>
      <c r="QUL43" s="192"/>
      <c r="QUM43" s="192"/>
      <c r="QUN43" s="192"/>
      <c r="QUO43" s="192"/>
      <c r="QUP43" s="192"/>
      <c r="QUQ43" s="192"/>
      <c r="QUR43" s="192"/>
      <c r="QUS43" s="192"/>
      <c r="QUT43" s="192"/>
      <c r="QUU43" s="192"/>
      <c r="QUV43" s="192"/>
      <c r="QUW43" s="192"/>
      <c r="QUX43" s="192"/>
      <c r="QUY43" s="192"/>
      <c r="QUZ43" s="192"/>
      <c r="QVA43" s="192"/>
      <c r="QVB43" s="192"/>
      <c r="QVC43" s="192"/>
      <c r="QVD43" s="192"/>
      <c r="QVE43" s="192"/>
      <c r="QVF43" s="192"/>
      <c r="QVG43" s="192"/>
      <c r="QVH43" s="192"/>
      <c r="QVI43" s="192"/>
      <c r="QVJ43" s="192"/>
      <c r="QVK43" s="192"/>
      <c r="QVL43" s="192"/>
      <c r="QVM43" s="192"/>
      <c r="QVN43" s="192"/>
      <c r="QVO43" s="192"/>
      <c r="QVP43" s="192"/>
      <c r="QVQ43" s="192"/>
      <c r="QVR43" s="192"/>
      <c r="QVS43" s="192"/>
      <c r="QVT43" s="192"/>
      <c r="QVU43" s="192"/>
      <c r="QVV43" s="192"/>
      <c r="QVW43" s="192"/>
      <c r="QVX43" s="192"/>
      <c r="QVY43" s="192"/>
      <c r="QVZ43" s="192"/>
      <c r="QWA43" s="192"/>
      <c r="QWB43" s="192"/>
      <c r="QWC43" s="192"/>
      <c r="QWD43" s="192"/>
      <c r="QWE43" s="192"/>
      <c r="QWF43" s="192"/>
      <c r="QWG43" s="192"/>
      <c r="QWH43" s="192"/>
      <c r="QWI43" s="192"/>
      <c r="QWJ43" s="192"/>
      <c r="QWK43" s="192"/>
      <c r="QWL43" s="192"/>
      <c r="QWM43" s="192"/>
      <c r="QWN43" s="192"/>
      <c r="QWO43" s="192"/>
      <c r="QWP43" s="192"/>
      <c r="QWQ43" s="192"/>
      <c r="QWR43" s="192"/>
      <c r="QWS43" s="192"/>
      <c r="QWT43" s="192"/>
      <c r="QWU43" s="192"/>
      <c r="QWV43" s="192"/>
      <c r="QWW43" s="192"/>
      <c r="QWX43" s="192"/>
      <c r="QWY43" s="192"/>
      <c r="QWZ43" s="192"/>
      <c r="QXA43" s="192"/>
      <c r="QXB43" s="192"/>
      <c r="QXC43" s="192"/>
      <c r="QXD43" s="192"/>
      <c r="QXE43" s="192"/>
      <c r="QXF43" s="192"/>
      <c r="QXG43" s="192"/>
      <c r="QXH43" s="192"/>
      <c r="QXI43" s="192"/>
      <c r="QXJ43" s="192"/>
      <c r="QXK43" s="192"/>
      <c r="QXL43" s="192"/>
      <c r="QXM43" s="192"/>
      <c r="QXN43" s="192"/>
      <c r="QXO43" s="192"/>
      <c r="QXP43" s="192"/>
      <c r="QXQ43" s="192"/>
      <c r="QXR43" s="192"/>
      <c r="QXS43" s="192"/>
      <c r="QXT43" s="192"/>
      <c r="QXU43" s="192"/>
      <c r="QXV43" s="192"/>
      <c r="QXW43" s="192"/>
      <c r="QXX43" s="192"/>
      <c r="QXY43" s="192"/>
      <c r="QXZ43" s="192"/>
      <c r="QYA43" s="192"/>
      <c r="QYB43" s="192"/>
      <c r="QYC43" s="192"/>
      <c r="QYD43" s="192"/>
      <c r="QYE43" s="192"/>
      <c r="QYF43" s="192"/>
      <c r="QYG43" s="192"/>
      <c r="QYH43" s="192"/>
      <c r="QYI43" s="192"/>
      <c r="QYJ43" s="192"/>
      <c r="QYK43" s="192"/>
      <c r="QYL43" s="192"/>
      <c r="QYM43" s="192"/>
      <c r="QYN43" s="192"/>
      <c r="QYO43" s="192"/>
      <c r="QYP43" s="192"/>
      <c r="QYQ43" s="192"/>
      <c r="QYR43" s="192"/>
      <c r="QYS43" s="192"/>
      <c r="QYT43" s="192"/>
      <c r="QYU43" s="192"/>
      <c r="QYV43" s="192"/>
      <c r="QYW43" s="192"/>
      <c r="QYX43" s="192"/>
      <c r="QYY43" s="192"/>
      <c r="QYZ43" s="192"/>
      <c r="QZA43" s="192"/>
      <c r="QZB43" s="192"/>
      <c r="QZC43" s="192"/>
      <c r="QZD43" s="192"/>
      <c r="QZE43" s="192"/>
      <c r="QZF43" s="192"/>
      <c r="QZG43" s="192"/>
      <c r="QZH43" s="192"/>
      <c r="QZI43" s="192"/>
      <c r="QZJ43" s="192"/>
      <c r="QZK43" s="192"/>
      <c r="QZL43" s="192"/>
      <c r="QZM43" s="192"/>
      <c r="QZN43" s="192"/>
      <c r="QZO43" s="192"/>
      <c r="QZP43" s="192"/>
      <c r="QZQ43" s="192"/>
      <c r="QZR43" s="192"/>
      <c r="QZS43" s="192"/>
      <c r="QZT43" s="192"/>
      <c r="QZU43" s="192"/>
      <c r="QZV43" s="192"/>
      <c r="QZW43" s="192"/>
      <c r="QZX43" s="192"/>
      <c r="QZY43" s="192"/>
      <c r="QZZ43" s="192"/>
      <c r="RAA43" s="192"/>
      <c r="RAB43" s="192"/>
      <c r="RAC43" s="192"/>
      <c r="RAD43" s="192"/>
      <c r="RAE43" s="192"/>
      <c r="RAF43" s="192"/>
      <c r="RAG43" s="192"/>
      <c r="RAH43" s="192"/>
      <c r="RAI43" s="192"/>
      <c r="RAJ43" s="192"/>
      <c r="RAK43" s="192"/>
      <c r="RAL43" s="192"/>
      <c r="RAM43" s="192"/>
      <c r="RAN43" s="192"/>
      <c r="RAO43" s="192"/>
      <c r="RAP43" s="192"/>
      <c r="RAQ43" s="192"/>
      <c r="RAR43" s="192"/>
      <c r="RAS43" s="192"/>
      <c r="RAT43" s="192"/>
      <c r="RAU43" s="192"/>
      <c r="RAV43" s="192"/>
      <c r="RAW43" s="192"/>
      <c r="RAX43" s="192"/>
      <c r="RAY43" s="192"/>
      <c r="RAZ43" s="192"/>
      <c r="RBA43" s="192"/>
      <c r="RBB43" s="192"/>
      <c r="RBC43" s="192"/>
      <c r="RBD43" s="192"/>
      <c r="RBE43" s="192"/>
      <c r="RBF43" s="192"/>
      <c r="RBG43" s="192"/>
      <c r="RBH43" s="192"/>
      <c r="RBI43" s="192"/>
      <c r="RBJ43" s="192"/>
      <c r="RBK43" s="192"/>
      <c r="RBL43" s="192"/>
      <c r="RBM43" s="192"/>
      <c r="RBN43" s="192"/>
      <c r="RBO43" s="192"/>
      <c r="RBP43" s="192"/>
      <c r="RBQ43" s="192"/>
      <c r="RBR43" s="192"/>
      <c r="RBS43" s="192"/>
      <c r="RBT43" s="192"/>
      <c r="RBU43" s="192"/>
      <c r="RBV43" s="192"/>
      <c r="RBW43" s="192"/>
      <c r="RBX43" s="192"/>
      <c r="RBY43" s="192"/>
      <c r="RBZ43" s="192"/>
      <c r="RCA43" s="192"/>
      <c r="RCB43" s="192"/>
      <c r="RCC43" s="192"/>
      <c r="RCD43" s="192"/>
      <c r="RCE43" s="192"/>
      <c r="RCF43" s="192"/>
      <c r="RCG43" s="192"/>
      <c r="RCH43" s="192"/>
      <c r="RCI43" s="192"/>
      <c r="RCJ43" s="192"/>
      <c r="RCK43" s="192"/>
      <c r="RCL43" s="192"/>
      <c r="RCM43" s="192"/>
      <c r="RCN43" s="192"/>
      <c r="RCO43" s="192"/>
      <c r="RCP43" s="192"/>
      <c r="RCQ43" s="192"/>
      <c r="RCR43" s="192"/>
      <c r="RCS43" s="192"/>
      <c r="RCT43" s="192"/>
      <c r="RCU43" s="192"/>
      <c r="RCV43" s="192"/>
      <c r="RCW43" s="192"/>
      <c r="RCX43" s="192"/>
      <c r="RCY43" s="192"/>
      <c r="RCZ43" s="192"/>
      <c r="RDA43" s="192"/>
      <c r="RDB43" s="192"/>
      <c r="RDC43" s="192"/>
      <c r="RDD43" s="192"/>
      <c r="RDE43" s="192"/>
      <c r="RDF43" s="192"/>
      <c r="RDG43" s="192"/>
      <c r="RDH43" s="192"/>
      <c r="RDI43" s="192"/>
      <c r="RDJ43" s="192"/>
      <c r="RDK43" s="192"/>
      <c r="RDL43" s="192"/>
      <c r="RDM43" s="192"/>
      <c r="RDN43" s="192"/>
      <c r="RDO43" s="192"/>
      <c r="RDP43" s="192"/>
      <c r="RDQ43" s="192"/>
      <c r="RDR43" s="192"/>
      <c r="RDS43" s="192"/>
      <c r="RDT43" s="192"/>
      <c r="RDU43" s="192"/>
      <c r="RDV43" s="192"/>
      <c r="RDW43" s="192"/>
      <c r="RDX43" s="192"/>
      <c r="RDY43" s="192"/>
      <c r="RDZ43" s="192"/>
      <c r="REA43" s="192"/>
      <c r="REB43" s="192"/>
      <c r="REC43" s="192"/>
      <c r="RED43" s="192"/>
      <c r="REE43" s="192"/>
      <c r="REF43" s="192"/>
      <c r="REG43" s="192"/>
      <c r="REH43" s="192"/>
      <c r="REI43" s="192"/>
      <c r="REJ43" s="192"/>
      <c r="REK43" s="192"/>
      <c r="REL43" s="192"/>
      <c r="REM43" s="192"/>
      <c r="REN43" s="192"/>
      <c r="REO43" s="192"/>
      <c r="REP43" s="192"/>
      <c r="REQ43" s="192"/>
      <c r="RER43" s="192"/>
      <c r="RES43" s="192"/>
      <c r="RET43" s="192"/>
      <c r="REU43" s="192"/>
      <c r="REV43" s="192"/>
      <c r="REW43" s="192"/>
      <c r="REX43" s="192"/>
      <c r="REY43" s="192"/>
      <c r="REZ43" s="192"/>
      <c r="RFA43" s="192"/>
      <c r="RFB43" s="192"/>
      <c r="RFC43" s="192"/>
      <c r="RFD43" s="192"/>
      <c r="RFE43" s="192"/>
      <c r="RFF43" s="192"/>
      <c r="RFG43" s="192"/>
      <c r="RFH43" s="192"/>
      <c r="RFI43" s="192"/>
      <c r="RFJ43" s="192"/>
      <c r="RFK43" s="192"/>
      <c r="RFL43" s="192"/>
      <c r="RFM43" s="192"/>
      <c r="RFN43" s="192"/>
      <c r="RFO43" s="192"/>
      <c r="RFP43" s="192"/>
      <c r="RFQ43" s="192"/>
      <c r="RFR43" s="192"/>
      <c r="RFS43" s="192"/>
      <c r="RFT43" s="192"/>
      <c r="RFU43" s="192"/>
      <c r="RFV43" s="192"/>
      <c r="RFW43" s="192"/>
      <c r="RFX43" s="192"/>
      <c r="RFY43" s="192"/>
      <c r="RFZ43" s="192"/>
      <c r="RGA43" s="192"/>
      <c r="RGB43" s="192"/>
      <c r="RGC43" s="192"/>
      <c r="RGD43" s="192"/>
      <c r="RGE43" s="192"/>
      <c r="RGF43" s="192"/>
      <c r="RGG43" s="192"/>
      <c r="RGH43" s="192"/>
      <c r="RGI43" s="192"/>
      <c r="RGJ43" s="192"/>
      <c r="RGK43" s="192"/>
      <c r="RGL43" s="192"/>
      <c r="RGM43" s="192"/>
      <c r="RGN43" s="192"/>
      <c r="RGO43" s="192"/>
      <c r="RGP43" s="192"/>
      <c r="RGQ43" s="192"/>
      <c r="RGR43" s="192"/>
      <c r="RGS43" s="192"/>
      <c r="RGT43" s="192"/>
      <c r="RGU43" s="192"/>
      <c r="RGV43" s="192"/>
      <c r="RGW43" s="192"/>
      <c r="RGX43" s="192"/>
      <c r="RGY43" s="192"/>
      <c r="RGZ43" s="192"/>
      <c r="RHA43" s="192"/>
      <c r="RHB43" s="192"/>
      <c r="RHC43" s="192"/>
      <c r="RHD43" s="192"/>
      <c r="RHE43" s="192"/>
      <c r="RHF43" s="192"/>
      <c r="RHG43" s="192"/>
      <c r="RHH43" s="192"/>
      <c r="RHI43" s="192"/>
      <c r="RHJ43" s="192"/>
      <c r="RHK43" s="192"/>
      <c r="RHL43" s="192"/>
      <c r="RHM43" s="192"/>
      <c r="RHN43" s="192"/>
      <c r="RHO43" s="192"/>
      <c r="RHP43" s="192"/>
      <c r="RHQ43" s="192"/>
      <c r="RHR43" s="192"/>
      <c r="RHS43" s="192"/>
      <c r="RHT43" s="192"/>
      <c r="RHU43" s="192"/>
      <c r="RHV43" s="192"/>
      <c r="RHW43" s="192"/>
      <c r="RHX43" s="192"/>
      <c r="RHY43" s="192"/>
      <c r="RHZ43" s="192"/>
      <c r="RIA43" s="192"/>
      <c r="RIB43" s="192"/>
      <c r="RIC43" s="192"/>
      <c r="RID43" s="192"/>
      <c r="RIE43" s="192"/>
      <c r="RIF43" s="192"/>
      <c r="RIG43" s="192"/>
      <c r="RIH43" s="192"/>
      <c r="RII43" s="192"/>
      <c r="RIJ43" s="192"/>
      <c r="RIK43" s="192"/>
      <c r="RIL43" s="192"/>
      <c r="RIM43" s="192"/>
      <c r="RIN43" s="192"/>
      <c r="RIO43" s="192"/>
      <c r="RIP43" s="192"/>
      <c r="RIQ43" s="192"/>
      <c r="RIR43" s="192"/>
      <c r="RIS43" s="192"/>
      <c r="RIT43" s="192"/>
      <c r="RIU43" s="192"/>
      <c r="RIV43" s="192"/>
      <c r="RIW43" s="192"/>
      <c r="RIX43" s="192"/>
      <c r="RIY43" s="192"/>
      <c r="RIZ43" s="192"/>
      <c r="RJA43" s="192"/>
      <c r="RJB43" s="192"/>
      <c r="RJC43" s="192"/>
      <c r="RJD43" s="192"/>
      <c r="RJE43" s="192"/>
      <c r="RJF43" s="192"/>
      <c r="RJG43" s="192"/>
      <c r="RJH43" s="192"/>
      <c r="RJI43" s="192"/>
      <c r="RJJ43" s="192"/>
      <c r="RJK43" s="192"/>
      <c r="RJL43" s="192"/>
      <c r="RJM43" s="192"/>
      <c r="RJN43" s="192"/>
      <c r="RJO43" s="192"/>
      <c r="RJP43" s="192"/>
      <c r="RJQ43" s="192"/>
      <c r="RJR43" s="192"/>
      <c r="RJS43" s="192"/>
      <c r="RJT43" s="192"/>
      <c r="RJU43" s="192"/>
      <c r="RJV43" s="192"/>
      <c r="RJW43" s="192"/>
      <c r="RJX43" s="192"/>
      <c r="RJY43" s="192"/>
      <c r="RJZ43" s="192"/>
      <c r="RKA43" s="192"/>
      <c r="RKB43" s="192"/>
      <c r="RKC43" s="192"/>
      <c r="RKD43" s="192"/>
      <c r="RKE43" s="192"/>
      <c r="RKF43" s="192"/>
      <c r="RKG43" s="192"/>
      <c r="RKH43" s="192"/>
      <c r="RKI43" s="192"/>
      <c r="RKJ43" s="192"/>
      <c r="RKK43" s="192"/>
      <c r="RKL43" s="192"/>
      <c r="RKM43" s="192"/>
      <c r="RKN43" s="192"/>
      <c r="RKO43" s="192"/>
      <c r="RKP43" s="192"/>
      <c r="RKQ43" s="192"/>
      <c r="RKR43" s="192"/>
      <c r="RKS43" s="192"/>
      <c r="RKT43" s="192"/>
      <c r="RKU43" s="192"/>
      <c r="RKV43" s="192"/>
      <c r="RKW43" s="192"/>
      <c r="RKX43" s="192"/>
      <c r="RKY43" s="192"/>
      <c r="RKZ43" s="192"/>
      <c r="RLA43" s="192"/>
      <c r="RLB43" s="192"/>
      <c r="RLC43" s="192"/>
      <c r="RLD43" s="192"/>
      <c r="RLE43" s="192"/>
      <c r="RLF43" s="192"/>
      <c r="RLG43" s="192"/>
      <c r="RLH43" s="192"/>
      <c r="RLI43" s="192"/>
      <c r="RLJ43" s="192"/>
      <c r="RLK43" s="192"/>
      <c r="RLL43" s="192"/>
      <c r="RLM43" s="192"/>
      <c r="RLN43" s="192"/>
      <c r="RLO43" s="192"/>
      <c r="RLP43" s="192"/>
      <c r="RLQ43" s="192"/>
      <c r="RLR43" s="192"/>
      <c r="RLS43" s="192"/>
      <c r="RLT43" s="192"/>
      <c r="RLU43" s="192"/>
      <c r="RLV43" s="192"/>
      <c r="RLW43" s="192"/>
      <c r="RLX43" s="192"/>
      <c r="RLY43" s="192"/>
      <c r="RLZ43" s="192"/>
      <c r="RMA43" s="192"/>
      <c r="RMB43" s="192"/>
      <c r="RMC43" s="192"/>
      <c r="RMD43" s="192"/>
      <c r="RME43" s="192"/>
      <c r="RMF43" s="192"/>
      <c r="RMG43" s="192"/>
      <c r="RMH43" s="192"/>
      <c r="RMI43" s="192"/>
      <c r="RMJ43" s="192"/>
      <c r="RMK43" s="192"/>
      <c r="RML43" s="192"/>
      <c r="RMM43" s="192"/>
      <c r="RMN43" s="192"/>
      <c r="RMO43" s="192"/>
      <c r="RMP43" s="192"/>
      <c r="RMQ43" s="192"/>
      <c r="RMR43" s="192"/>
      <c r="RMS43" s="192"/>
      <c r="RMT43" s="192"/>
      <c r="RMU43" s="192"/>
      <c r="RMV43" s="192"/>
      <c r="RMW43" s="192"/>
      <c r="RMX43" s="192"/>
      <c r="RMY43" s="192"/>
      <c r="RMZ43" s="192"/>
      <c r="RNA43" s="192"/>
      <c r="RNB43" s="192"/>
      <c r="RNC43" s="192"/>
      <c r="RND43" s="192"/>
      <c r="RNE43" s="192"/>
      <c r="RNF43" s="192"/>
      <c r="RNG43" s="192"/>
      <c r="RNH43" s="192"/>
      <c r="RNI43" s="192"/>
      <c r="RNJ43" s="192"/>
      <c r="RNK43" s="192"/>
      <c r="RNL43" s="192"/>
      <c r="RNM43" s="192"/>
      <c r="RNN43" s="192"/>
      <c r="RNO43" s="192"/>
      <c r="RNP43" s="192"/>
      <c r="RNQ43" s="192"/>
      <c r="RNR43" s="192"/>
      <c r="RNS43" s="192"/>
      <c r="RNT43" s="192"/>
      <c r="RNU43" s="192"/>
      <c r="RNV43" s="192"/>
      <c r="RNW43" s="192"/>
      <c r="RNX43" s="192"/>
      <c r="RNY43" s="192"/>
      <c r="RNZ43" s="192"/>
      <c r="ROA43" s="192"/>
      <c r="ROB43" s="192"/>
      <c r="ROC43" s="192"/>
      <c r="ROD43" s="192"/>
      <c r="ROE43" s="192"/>
      <c r="ROF43" s="192"/>
      <c r="ROG43" s="192"/>
      <c r="ROH43" s="192"/>
      <c r="ROI43" s="192"/>
      <c r="ROJ43" s="192"/>
      <c r="ROK43" s="192"/>
      <c r="ROL43" s="192"/>
      <c r="ROM43" s="192"/>
      <c r="RON43" s="192"/>
      <c r="ROO43" s="192"/>
      <c r="ROP43" s="192"/>
      <c r="ROQ43" s="192"/>
      <c r="ROR43" s="192"/>
      <c r="ROS43" s="192"/>
      <c r="ROT43" s="192"/>
      <c r="ROU43" s="192"/>
      <c r="ROV43" s="192"/>
      <c r="ROW43" s="192"/>
      <c r="ROX43" s="192"/>
      <c r="ROY43" s="192"/>
      <c r="ROZ43" s="192"/>
      <c r="RPA43" s="192"/>
      <c r="RPB43" s="192"/>
      <c r="RPC43" s="192"/>
      <c r="RPD43" s="192"/>
      <c r="RPE43" s="192"/>
      <c r="RPF43" s="192"/>
      <c r="RPG43" s="192"/>
      <c r="RPH43" s="192"/>
      <c r="RPI43" s="192"/>
      <c r="RPJ43" s="192"/>
      <c r="RPK43" s="192"/>
      <c r="RPL43" s="192"/>
      <c r="RPM43" s="192"/>
      <c r="RPN43" s="192"/>
      <c r="RPO43" s="192"/>
      <c r="RPP43" s="192"/>
      <c r="RPQ43" s="192"/>
      <c r="RPR43" s="192"/>
      <c r="RPS43" s="192"/>
      <c r="RPT43" s="192"/>
      <c r="RPU43" s="192"/>
      <c r="RPV43" s="192"/>
      <c r="RPW43" s="192"/>
      <c r="RPX43" s="192"/>
      <c r="RPY43" s="192"/>
      <c r="RPZ43" s="192"/>
      <c r="RQA43" s="192"/>
      <c r="RQB43" s="192"/>
      <c r="RQC43" s="192"/>
      <c r="RQD43" s="192"/>
      <c r="RQE43" s="192"/>
      <c r="RQF43" s="192"/>
      <c r="RQG43" s="192"/>
      <c r="RQH43" s="192"/>
      <c r="RQI43" s="192"/>
      <c r="RQJ43" s="192"/>
      <c r="RQK43" s="192"/>
      <c r="RQL43" s="192"/>
      <c r="RQM43" s="192"/>
      <c r="RQN43" s="192"/>
      <c r="RQO43" s="192"/>
      <c r="RQP43" s="192"/>
      <c r="RQQ43" s="192"/>
      <c r="RQR43" s="192"/>
      <c r="RQS43" s="192"/>
      <c r="RQT43" s="192"/>
      <c r="RQU43" s="192"/>
      <c r="RQV43" s="192"/>
      <c r="RQW43" s="192"/>
      <c r="RQX43" s="192"/>
      <c r="RQY43" s="192"/>
      <c r="RQZ43" s="192"/>
      <c r="RRA43" s="192"/>
      <c r="RRB43" s="192"/>
      <c r="RRC43" s="192"/>
      <c r="RRD43" s="192"/>
      <c r="RRE43" s="192"/>
      <c r="RRF43" s="192"/>
      <c r="RRG43" s="192"/>
      <c r="RRH43" s="192"/>
      <c r="RRI43" s="192"/>
      <c r="RRJ43" s="192"/>
      <c r="RRK43" s="192"/>
      <c r="RRL43" s="192"/>
      <c r="RRM43" s="192"/>
      <c r="RRN43" s="192"/>
      <c r="RRO43" s="192"/>
      <c r="RRP43" s="192"/>
      <c r="RRQ43" s="192"/>
      <c r="RRR43" s="192"/>
      <c r="RRS43" s="192"/>
      <c r="RRT43" s="192"/>
      <c r="RRU43" s="192"/>
      <c r="RRV43" s="192"/>
      <c r="RRW43" s="192"/>
      <c r="RRX43" s="192"/>
      <c r="RRY43" s="192"/>
      <c r="RRZ43" s="192"/>
      <c r="RSA43" s="192"/>
      <c r="RSB43" s="192"/>
      <c r="RSC43" s="192"/>
      <c r="RSD43" s="192"/>
      <c r="RSE43" s="192"/>
      <c r="RSF43" s="192"/>
      <c r="RSG43" s="192"/>
      <c r="RSH43" s="192"/>
      <c r="RSI43" s="192"/>
      <c r="RSJ43" s="192"/>
      <c r="RSK43" s="192"/>
      <c r="RSL43" s="192"/>
      <c r="RSM43" s="192"/>
      <c r="RSN43" s="192"/>
      <c r="RSO43" s="192"/>
      <c r="RSP43" s="192"/>
      <c r="RSQ43" s="192"/>
      <c r="RSR43" s="192"/>
      <c r="RSS43" s="192"/>
      <c r="RST43" s="192"/>
      <c r="RSU43" s="192"/>
      <c r="RSV43" s="192"/>
      <c r="RSW43" s="192"/>
      <c r="RSX43" s="192"/>
      <c r="RSY43" s="192"/>
      <c r="RSZ43" s="192"/>
      <c r="RTA43" s="192"/>
      <c r="RTB43" s="192"/>
      <c r="RTC43" s="192"/>
      <c r="RTD43" s="192"/>
      <c r="RTE43" s="192"/>
      <c r="RTF43" s="192"/>
      <c r="RTG43" s="192"/>
      <c r="RTH43" s="192"/>
      <c r="RTI43" s="192"/>
      <c r="RTJ43" s="192"/>
      <c r="RTK43" s="192"/>
      <c r="RTL43" s="192"/>
      <c r="RTM43" s="192"/>
      <c r="RTN43" s="192"/>
      <c r="RTO43" s="192"/>
      <c r="RTP43" s="192"/>
      <c r="RTQ43" s="192"/>
      <c r="RTR43" s="192"/>
      <c r="RTS43" s="192"/>
      <c r="RTT43" s="192"/>
      <c r="RTU43" s="192"/>
      <c r="RTV43" s="192"/>
      <c r="RTW43" s="192"/>
      <c r="RTX43" s="192"/>
      <c r="RTY43" s="192"/>
      <c r="RTZ43" s="192"/>
      <c r="RUA43" s="192"/>
      <c r="RUB43" s="192"/>
      <c r="RUC43" s="192"/>
      <c r="RUD43" s="192"/>
      <c r="RUE43" s="192"/>
      <c r="RUF43" s="192"/>
      <c r="RUG43" s="192"/>
      <c r="RUH43" s="192"/>
      <c r="RUI43" s="192"/>
      <c r="RUJ43" s="192"/>
      <c r="RUK43" s="192"/>
      <c r="RUL43" s="192"/>
      <c r="RUM43" s="192"/>
      <c r="RUN43" s="192"/>
      <c r="RUO43" s="192"/>
      <c r="RUP43" s="192"/>
      <c r="RUQ43" s="192"/>
      <c r="RUR43" s="192"/>
      <c r="RUS43" s="192"/>
      <c r="RUT43" s="192"/>
      <c r="RUU43" s="192"/>
      <c r="RUV43" s="192"/>
      <c r="RUW43" s="192"/>
      <c r="RUX43" s="192"/>
      <c r="RUY43" s="192"/>
      <c r="RUZ43" s="192"/>
      <c r="RVA43" s="192"/>
      <c r="RVB43" s="192"/>
      <c r="RVC43" s="192"/>
      <c r="RVD43" s="192"/>
      <c r="RVE43" s="192"/>
      <c r="RVF43" s="192"/>
      <c r="RVG43" s="192"/>
      <c r="RVH43" s="192"/>
      <c r="RVI43" s="192"/>
      <c r="RVJ43" s="192"/>
      <c r="RVK43" s="192"/>
      <c r="RVL43" s="192"/>
      <c r="RVM43" s="192"/>
      <c r="RVN43" s="192"/>
      <c r="RVO43" s="192"/>
      <c r="RVP43" s="192"/>
      <c r="RVQ43" s="192"/>
      <c r="RVR43" s="192"/>
      <c r="RVS43" s="192"/>
      <c r="RVT43" s="192"/>
      <c r="RVU43" s="192"/>
      <c r="RVV43" s="192"/>
      <c r="RVW43" s="192"/>
      <c r="RVX43" s="192"/>
      <c r="RVY43" s="192"/>
      <c r="RVZ43" s="192"/>
      <c r="RWA43" s="192"/>
      <c r="RWB43" s="192"/>
      <c r="RWC43" s="192"/>
      <c r="RWD43" s="192"/>
      <c r="RWE43" s="192"/>
      <c r="RWF43" s="192"/>
      <c r="RWG43" s="192"/>
      <c r="RWH43" s="192"/>
      <c r="RWI43" s="192"/>
      <c r="RWJ43" s="192"/>
      <c r="RWK43" s="192"/>
      <c r="RWL43" s="192"/>
      <c r="RWM43" s="192"/>
      <c r="RWN43" s="192"/>
      <c r="RWO43" s="192"/>
      <c r="RWP43" s="192"/>
      <c r="RWQ43" s="192"/>
      <c r="RWR43" s="192"/>
      <c r="RWS43" s="192"/>
      <c r="RWT43" s="192"/>
      <c r="RWU43" s="192"/>
      <c r="RWV43" s="192"/>
      <c r="RWW43" s="192"/>
      <c r="RWX43" s="192"/>
      <c r="RWY43" s="192"/>
      <c r="RWZ43" s="192"/>
      <c r="RXA43" s="192"/>
      <c r="RXB43" s="192"/>
      <c r="RXC43" s="192"/>
      <c r="RXD43" s="192"/>
      <c r="RXE43" s="192"/>
      <c r="RXF43" s="192"/>
      <c r="RXG43" s="192"/>
      <c r="RXH43" s="192"/>
      <c r="RXI43" s="192"/>
      <c r="RXJ43" s="192"/>
      <c r="RXK43" s="192"/>
      <c r="RXL43" s="192"/>
      <c r="RXM43" s="192"/>
      <c r="RXN43" s="192"/>
      <c r="RXO43" s="192"/>
      <c r="RXP43" s="192"/>
      <c r="RXQ43" s="192"/>
      <c r="RXR43" s="192"/>
      <c r="RXS43" s="192"/>
      <c r="RXT43" s="192"/>
      <c r="RXU43" s="192"/>
      <c r="RXV43" s="192"/>
      <c r="RXW43" s="192"/>
      <c r="RXX43" s="192"/>
      <c r="RXY43" s="192"/>
      <c r="RXZ43" s="192"/>
      <c r="RYA43" s="192"/>
      <c r="RYB43" s="192"/>
      <c r="RYC43" s="192"/>
      <c r="RYD43" s="192"/>
      <c r="RYE43" s="192"/>
      <c r="RYF43" s="192"/>
      <c r="RYG43" s="192"/>
      <c r="RYH43" s="192"/>
      <c r="RYI43" s="192"/>
      <c r="RYJ43" s="192"/>
      <c r="RYK43" s="192"/>
      <c r="RYL43" s="192"/>
      <c r="RYM43" s="192"/>
      <c r="RYN43" s="192"/>
      <c r="RYO43" s="192"/>
      <c r="RYP43" s="192"/>
      <c r="RYQ43" s="192"/>
      <c r="RYR43" s="192"/>
      <c r="RYS43" s="192"/>
      <c r="RYT43" s="192"/>
      <c r="RYU43" s="192"/>
      <c r="RYV43" s="192"/>
      <c r="RYW43" s="192"/>
      <c r="RYX43" s="192"/>
      <c r="RYY43" s="192"/>
      <c r="RYZ43" s="192"/>
      <c r="RZA43" s="192"/>
      <c r="RZB43" s="192"/>
      <c r="RZC43" s="192"/>
      <c r="RZD43" s="192"/>
      <c r="RZE43" s="192"/>
      <c r="RZF43" s="192"/>
      <c r="RZG43" s="192"/>
      <c r="RZH43" s="192"/>
      <c r="RZI43" s="192"/>
      <c r="RZJ43" s="192"/>
      <c r="RZK43" s="192"/>
      <c r="RZL43" s="192"/>
      <c r="RZM43" s="192"/>
      <c r="RZN43" s="192"/>
      <c r="RZO43" s="192"/>
      <c r="RZP43" s="192"/>
      <c r="RZQ43" s="192"/>
      <c r="RZR43" s="192"/>
      <c r="RZS43" s="192"/>
      <c r="RZT43" s="192"/>
      <c r="RZU43" s="192"/>
      <c r="RZV43" s="192"/>
      <c r="RZW43" s="192"/>
      <c r="RZX43" s="192"/>
      <c r="RZY43" s="192"/>
      <c r="RZZ43" s="192"/>
      <c r="SAA43" s="192"/>
      <c r="SAB43" s="192"/>
      <c r="SAC43" s="192"/>
      <c r="SAD43" s="192"/>
      <c r="SAE43" s="192"/>
      <c r="SAF43" s="192"/>
      <c r="SAG43" s="192"/>
      <c r="SAH43" s="192"/>
      <c r="SAI43" s="192"/>
      <c r="SAJ43" s="192"/>
      <c r="SAK43" s="192"/>
      <c r="SAL43" s="192"/>
      <c r="SAM43" s="192"/>
      <c r="SAN43" s="192"/>
      <c r="SAO43" s="192"/>
      <c r="SAP43" s="192"/>
      <c r="SAQ43" s="192"/>
      <c r="SAR43" s="192"/>
      <c r="SAS43" s="192"/>
      <c r="SAT43" s="192"/>
      <c r="SAU43" s="192"/>
      <c r="SAV43" s="192"/>
      <c r="SAW43" s="192"/>
      <c r="SAX43" s="192"/>
      <c r="SAY43" s="192"/>
      <c r="SAZ43" s="192"/>
      <c r="SBA43" s="192"/>
      <c r="SBB43" s="192"/>
      <c r="SBC43" s="192"/>
      <c r="SBD43" s="192"/>
      <c r="SBE43" s="192"/>
      <c r="SBF43" s="192"/>
      <c r="SBG43" s="192"/>
      <c r="SBH43" s="192"/>
      <c r="SBI43" s="192"/>
      <c r="SBJ43" s="192"/>
      <c r="SBK43" s="192"/>
      <c r="SBL43" s="192"/>
      <c r="SBM43" s="192"/>
      <c r="SBN43" s="192"/>
      <c r="SBO43" s="192"/>
      <c r="SBP43" s="192"/>
      <c r="SBQ43" s="192"/>
      <c r="SBR43" s="192"/>
      <c r="SBS43" s="192"/>
      <c r="SBT43" s="192"/>
      <c r="SBU43" s="192"/>
      <c r="SBV43" s="192"/>
      <c r="SBW43" s="192"/>
      <c r="SBX43" s="192"/>
      <c r="SBY43" s="192"/>
      <c r="SBZ43" s="192"/>
      <c r="SCA43" s="192"/>
      <c r="SCB43" s="192"/>
      <c r="SCC43" s="192"/>
      <c r="SCD43" s="192"/>
      <c r="SCE43" s="192"/>
      <c r="SCF43" s="192"/>
      <c r="SCG43" s="192"/>
      <c r="SCH43" s="192"/>
      <c r="SCI43" s="192"/>
      <c r="SCJ43" s="192"/>
      <c r="SCK43" s="192"/>
      <c r="SCL43" s="192"/>
      <c r="SCM43" s="192"/>
      <c r="SCN43" s="192"/>
      <c r="SCO43" s="192"/>
      <c r="SCP43" s="192"/>
      <c r="SCQ43" s="192"/>
      <c r="SCR43" s="192"/>
      <c r="SCS43" s="192"/>
      <c r="SCT43" s="192"/>
      <c r="SCU43" s="192"/>
      <c r="SCV43" s="192"/>
      <c r="SCW43" s="192"/>
      <c r="SCX43" s="192"/>
      <c r="SCY43" s="192"/>
      <c r="SCZ43" s="192"/>
      <c r="SDA43" s="192"/>
      <c r="SDB43" s="192"/>
      <c r="SDC43" s="192"/>
      <c r="SDD43" s="192"/>
      <c r="SDE43" s="192"/>
      <c r="SDF43" s="192"/>
      <c r="SDG43" s="192"/>
      <c r="SDH43" s="192"/>
      <c r="SDI43" s="192"/>
      <c r="SDJ43" s="192"/>
      <c r="SDK43" s="192"/>
      <c r="SDL43" s="192"/>
      <c r="SDM43" s="192"/>
      <c r="SDN43" s="192"/>
      <c r="SDO43" s="192"/>
      <c r="SDP43" s="192"/>
      <c r="SDQ43" s="192"/>
      <c r="SDR43" s="192"/>
      <c r="SDS43" s="192"/>
      <c r="SDT43" s="192"/>
      <c r="SDU43" s="192"/>
      <c r="SDV43" s="192"/>
      <c r="SDW43" s="192"/>
      <c r="SDX43" s="192"/>
      <c r="SDY43" s="192"/>
      <c r="SDZ43" s="192"/>
      <c r="SEA43" s="192"/>
      <c r="SEB43" s="192"/>
      <c r="SEC43" s="192"/>
      <c r="SED43" s="192"/>
      <c r="SEE43" s="192"/>
      <c r="SEF43" s="192"/>
      <c r="SEG43" s="192"/>
      <c r="SEH43" s="192"/>
      <c r="SEI43" s="192"/>
      <c r="SEJ43" s="192"/>
      <c r="SEK43" s="192"/>
      <c r="SEL43" s="192"/>
      <c r="SEM43" s="192"/>
      <c r="SEN43" s="192"/>
      <c r="SEO43" s="192"/>
      <c r="SEP43" s="192"/>
      <c r="SEQ43" s="192"/>
      <c r="SER43" s="192"/>
      <c r="SES43" s="192"/>
      <c r="SET43" s="192"/>
      <c r="SEU43" s="192"/>
      <c r="SEV43" s="192"/>
      <c r="SEW43" s="192"/>
      <c r="SEX43" s="192"/>
      <c r="SEY43" s="192"/>
      <c r="SEZ43" s="192"/>
      <c r="SFA43" s="192"/>
      <c r="SFB43" s="192"/>
      <c r="SFC43" s="192"/>
      <c r="SFD43" s="192"/>
      <c r="SFE43" s="192"/>
      <c r="SFF43" s="192"/>
      <c r="SFG43" s="192"/>
      <c r="SFH43" s="192"/>
      <c r="SFI43" s="192"/>
      <c r="SFJ43" s="192"/>
      <c r="SFK43" s="192"/>
      <c r="SFL43" s="192"/>
      <c r="SFM43" s="192"/>
      <c r="SFN43" s="192"/>
      <c r="SFO43" s="192"/>
      <c r="SFP43" s="192"/>
      <c r="SFQ43" s="192"/>
      <c r="SFR43" s="192"/>
      <c r="SFS43" s="192"/>
      <c r="SFT43" s="192"/>
      <c r="SFU43" s="192"/>
      <c r="SFV43" s="192"/>
      <c r="SFW43" s="192"/>
      <c r="SFX43" s="192"/>
      <c r="SFY43" s="192"/>
      <c r="SFZ43" s="192"/>
      <c r="SGA43" s="192"/>
      <c r="SGB43" s="192"/>
      <c r="SGC43" s="192"/>
      <c r="SGD43" s="192"/>
      <c r="SGE43" s="192"/>
      <c r="SGF43" s="192"/>
      <c r="SGG43" s="192"/>
      <c r="SGH43" s="192"/>
      <c r="SGI43" s="192"/>
      <c r="SGJ43" s="192"/>
      <c r="SGK43" s="192"/>
      <c r="SGL43" s="192"/>
      <c r="SGM43" s="192"/>
      <c r="SGN43" s="192"/>
      <c r="SGO43" s="192"/>
      <c r="SGP43" s="192"/>
      <c r="SGQ43" s="192"/>
      <c r="SGR43" s="192"/>
      <c r="SGS43" s="192"/>
      <c r="SGT43" s="192"/>
      <c r="SGU43" s="192"/>
      <c r="SGV43" s="192"/>
      <c r="SGW43" s="192"/>
      <c r="SGX43" s="192"/>
      <c r="SGY43" s="192"/>
      <c r="SGZ43" s="192"/>
      <c r="SHA43" s="192"/>
      <c r="SHB43" s="192"/>
      <c r="SHC43" s="192"/>
      <c r="SHD43" s="192"/>
      <c r="SHE43" s="192"/>
      <c r="SHF43" s="192"/>
      <c r="SHG43" s="192"/>
      <c r="SHH43" s="192"/>
      <c r="SHI43" s="192"/>
      <c r="SHJ43" s="192"/>
      <c r="SHK43" s="192"/>
      <c r="SHL43" s="192"/>
      <c r="SHM43" s="192"/>
      <c r="SHN43" s="192"/>
      <c r="SHO43" s="192"/>
      <c r="SHP43" s="192"/>
      <c r="SHQ43" s="192"/>
      <c r="SHR43" s="192"/>
      <c r="SHS43" s="192"/>
      <c r="SHT43" s="192"/>
      <c r="SHU43" s="192"/>
      <c r="SHV43" s="192"/>
      <c r="SHW43" s="192"/>
      <c r="SHX43" s="192"/>
      <c r="SHY43" s="192"/>
      <c r="SHZ43" s="192"/>
      <c r="SIA43" s="192"/>
      <c r="SIB43" s="192"/>
      <c r="SIC43" s="192"/>
      <c r="SID43" s="192"/>
      <c r="SIE43" s="192"/>
      <c r="SIF43" s="192"/>
      <c r="SIG43" s="192"/>
      <c r="SIH43" s="192"/>
      <c r="SII43" s="192"/>
      <c r="SIJ43" s="192"/>
      <c r="SIK43" s="192"/>
      <c r="SIL43" s="192"/>
      <c r="SIM43" s="192"/>
      <c r="SIN43" s="192"/>
      <c r="SIO43" s="192"/>
      <c r="SIP43" s="192"/>
      <c r="SIQ43" s="192"/>
      <c r="SIR43" s="192"/>
      <c r="SIS43" s="192"/>
      <c r="SIT43" s="192"/>
      <c r="SIU43" s="192"/>
      <c r="SIV43" s="192"/>
      <c r="SIW43" s="192"/>
      <c r="SIX43" s="192"/>
      <c r="SIY43" s="192"/>
      <c r="SIZ43" s="192"/>
      <c r="SJA43" s="192"/>
      <c r="SJB43" s="192"/>
      <c r="SJC43" s="192"/>
      <c r="SJD43" s="192"/>
      <c r="SJE43" s="192"/>
      <c r="SJF43" s="192"/>
      <c r="SJG43" s="192"/>
      <c r="SJH43" s="192"/>
      <c r="SJI43" s="192"/>
      <c r="SJJ43" s="192"/>
      <c r="SJK43" s="192"/>
      <c r="SJL43" s="192"/>
      <c r="SJM43" s="192"/>
      <c r="SJN43" s="192"/>
      <c r="SJO43" s="192"/>
      <c r="SJP43" s="192"/>
      <c r="SJQ43" s="192"/>
      <c r="SJR43" s="192"/>
      <c r="SJS43" s="192"/>
      <c r="SJT43" s="192"/>
      <c r="SJU43" s="192"/>
      <c r="SJV43" s="192"/>
      <c r="SJW43" s="192"/>
      <c r="SJX43" s="192"/>
      <c r="SJY43" s="192"/>
      <c r="SJZ43" s="192"/>
      <c r="SKA43" s="192"/>
      <c r="SKB43" s="192"/>
      <c r="SKC43" s="192"/>
      <c r="SKD43" s="192"/>
      <c r="SKE43" s="192"/>
      <c r="SKF43" s="192"/>
      <c r="SKG43" s="192"/>
      <c r="SKH43" s="192"/>
      <c r="SKI43" s="192"/>
      <c r="SKJ43" s="192"/>
      <c r="SKK43" s="192"/>
      <c r="SKL43" s="192"/>
      <c r="SKM43" s="192"/>
      <c r="SKN43" s="192"/>
      <c r="SKO43" s="192"/>
      <c r="SKP43" s="192"/>
      <c r="SKQ43" s="192"/>
      <c r="SKR43" s="192"/>
      <c r="SKS43" s="192"/>
      <c r="SKT43" s="192"/>
      <c r="SKU43" s="192"/>
      <c r="SKV43" s="192"/>
      <c r="SKW43" s="192"/>
      <c r="SKX43" s="192"/>
      <c r="SKY43" s="192"/>
      <c r="SKZ43" s="192"/>
      <c r="SLA43" s="192"/>
      <c r="SLB43" s="192"/>
      <c r="SLC43" s="192"/>
      <c r="SLD43" s="192"/>
      <c r="SLE43" s="192"/>
      <c r="SLF43" s="192"/>
      <c r="SLG43" s="192"/>
      <c r="SLH43" s="192"/>
      <c r="SLI43" s="192"/>
      <c r="SLJ43" s="192"/>
      <c r="SLK43" s="192"/>
      <c r="SLL43" s="192"/>
      <c r="SLM43" s="192"/>
      <c r="SLN43" s="192"/>
      <c r="SLO43" s="192"/>
      <c r="SLP43" s="192"/>
      <c r="SLQ43" s="192"/>
      <c r="SLR43" s="192"/>
      <c r="SLS43" s="192"/>
      <c r="SLT43" s="192"/>
      <c r="SLU43" s="192"/>
      <c r="SLV43" s="192"/>
      <c r="SLW43" s="192"/>
      <c r="SLX43" s="192"/>
      <c r="SLY43" s="192"/>
      <c r="SLZ43" s="192"/>
      <c r="SMA43" s="192"/>
      <c r="SMB43" s="192"/>
      <c r="SMC43" s="192"/>
      <c r="SMD43" s="192"/>
      <c r="SME43" s="192"/>
      <c r="SMF43" s="192"/>
      <c r="SMG43" s="192"/>
      <c r="SMH43" s="192"/>
      <c r="SMI43" s="192"/>
      <c r="SMJ43" s="192"/>
      <c r="SMK43" s="192"/>
      <c r="SML43" s="192"/>
      <c r="SMM43" s="192"/>
      <c r="SMN43" s="192"/>
      <c r="SMO43" s="192"/>
      <c r="SMP43" s="192"/>
      <c r="SMQ43" s="192"/>
      <c r="SMR43" s="192"/>
      <c r="SMS43" s="192"/>
      <c r="SMT43" s="192"/>
      <c r="SMU43" s="192"/>
      <c r="SMV43" s="192"/>
      <c r="SMW43" s="192"/>
      <c r="SMX43" s="192"/>
      <c r="SMY43" s="192"/>
      <c r="SMZ43" s="192"/>
      <c r="SNA43" s="192"/>
      <c r="SNB43" s="192"/>
      <c r="SNC43" s="192"/>
      <c r="SND43" s="192"/>
      <c r="SNE43" s="192"/>
      <c r="SNF43" s="192"/>
      <c r="SNG43" s="192"/>
      <c r="SNH43" s="192"/>
      <c r="SNI43" s="192"/>
      <c r="SNJ43" s="192"/>
      <c r="SNK43" s="192"/>
      <c r="SNL43" s="192"/>
      <c r="SNM43" s="192"/>
      <c r="SNN43" s="192"/>
      <c r="SNO43" s="192"/>
      <c r="SNP43" s="192"/>
      <c r="SNQ43" s="192"/>
      <c r="SNR43" s="192"/>
      <c r="SNS43" s="192"/>
      <c r="SNT43" s="192"/>
      <c r="SNU43" s="192"/>
      <c r="SNV43" s="192"/>
      <c r="SNW43" s="192"/>
      <c r="SNX43" s="192"/>
      <c r="SNY43" s="192"/>
      <c r="SNZ43" s="192"/>
      <c r="SOA43" s="192"/>
      <c r="SOB43" s="192"/>
      <c r="SOC43" s="192"/>
      <c r="SOD43" s="192"/>
      <c r="SOE43" s="192"/>
      <c r="SOF43" s="192"/>
      <c r="SOG43" s="192"/>
      <c r="SOH43" s="192"/>
      <c r="SOI43" s="192"/>
      <c r="SOJ43" s="192"/>
      <c r="SOK43" s="192"/>
      <c r="SOL43" s="192"/>
      <c r="SOM43" s="192"/>
      <c r="SON43" s="192"/>
      <c r="SOO43" s="192"/>
      <c r="SOP43" s="192"/>
      <c r="SOQ43" s="192"/>
      <c r="SOR43" s="192"/>
      <c r="SOS43" s="192"/>
      <c r="SOT43" s="192"/>
      <c r="SOU43" s="192"/>
      <c r="SOV43" s="192"/>
      <c r="SOW43" s="192"/>
      <c r="SOX43" s="192"/>
      <c r="SOY43" s="192"/>
      <c r="SOZ43" s="192"/>
      <c r="SPA43" s="192"/>
      <c r="SPB43" s="192"/>
      <c r="SPC43" s="192"/>
      <c r="SPD43" s="192"/>
      <c r="SPE43" s="192"/>
      <c r="SPF43" s="192"/>
      <c r="SPG43" s="192"/>
      <c r="SPH43" s="192"/>
      <c r="SPI43" s="192"/>
      <c r="SPJ43" s="192"/>
      <c r="SPK43" s="192"/>
      <c r="SPL43" s="192"/>
      <c r="SPM43" s="192"/>
      <c r="SPN43" s="192"/>
      <c r="SPO43" s="192"/>
      <c r="SPP43" s="192"/>
      <c r="SPQ43" s="192"/>
      <c r="SPR43" s="192"/>
      <c r="SPS43" s="192"/>
      <c r="SPT43" s="192"/>
      <c r="SPU43" s="192"/>
      <c r="SPV43" s="192"/>
      <c r="SPW43" s="192"/>
      <c r="SPX43" s="192"/>
      <c r="SPY43" s="192"/>
      <c r="SPZ43" s="192"/>
      <c r="SQA43" s="192"/>
      <c r="SQB43" s="192"/>
      <c r="SQC43" s="192"/>
      <c r="SQD43" s="192"/>
      <c r="SQE43" s="192"/>
      <c r="SQF43" s="192"/>
      <c r="SQG43" s="192"/>
      <c r="SQH43" s="192"/>
      <c r="SQI43" s="192"/>
      <c r="SQJ43" s="192"/>
      <c r="SQK43" s="192"/>
      <c r="SQL43" s="192"/>
      <c r="SQM43" s="192"/>
      <c r="SQN43" s="192"/>
      <c r="SQO43" s="192"/>
      <c r="SQP43" s="192"/>
      <c r="SQQ43" s="192"/>
      <c r="SQR43" s="192"/>
      <c r="SQS43" s="192"/>
      <c r="SQT43" s="192"/>
      <c r="SQU43" s="192"/>
      <c r="SQV43" s="192"/>
      <c r="SQW43" s="192"/>
      <c r="SQX43" s="192"/>
      <c r="SQY43" s="192"/>
      <c r="SQZ43" s="192"/>
      <c r="SRA43" s="192"/>
      <c r="SRB43" s="192"/>
      <c r="SRC43" s="192"/>
      <c r="SRD43" s="192"/>
      <c r="SRE43" s="192"/>
      <c r="SRF43" s="192"/>
      <c r="SRG43" s="192"/>
      <c r="SRH43" s="192"/>
      <c r="SRI43" s="192"/>
      <c r="SRJ43" s="192"/>
      <c r="SRK43" s="192"/>
      <c r="SRL43" s="192"/>
      <c r="SRM43" s="192"/>
      <c r="SRN43" s="192"/>
      <c r="SRO43" s="192"/>
      <c r="SRP43" s="192"/>
      <c r="SRQ43" s="192"/>
      <c r="SRR43" s="192"/>
      <c r="SRS43" s="192"/>
      <c r="SRT43" s="192"/>
      <c r="SRU43" s="192"/>
      <c r="SRV43" s="192"/>
      <c r="SRW43" s="192"/>
      <c r="SRX43" s="192"/>
      <c r="SRY43" s="192"/>
      <c r="SRZ43" s="192"/>
      <c r="SSA43" s="192"/>
      <c r="SSB43" s="192"/>
      <c r="SSC43" s="192"/>
      <c r="SSD43" s="192"/>
      <c r="SSE43" s="192"/>
      <c r="SSF43" s="192"/>
      <c r="SSG43" s="192"/>
      <c r="SSH43" s="192"/>
      <c r="SSI43" s="192"/>
      <c r="SSJ43" s="192"/>
      <c r="SSK43" s="192"/>
      <c r="SSL43" s="192"/>
      <c r="SSM43" s="192"/>
      <c r="SSN43" s="192"/>
      <c r="SSO43" s="192"/>
      <c r="SSP43" s="192"/>
      <c r="SSQ43" s="192"/>
      <c r="SSR43" s="192"/>
      <c r="SSS43" s="192"/>
      <c r="SST43" s="192"/>
      <c r="SSU43" s="192"/>
      <c r="SSV43" s="192"/>
      <c r="SSW43" s="192"/>
      <c r="SSX43" s="192"/>
      <c r="SSY43" s="192"/>
      <c r="SSZ43" s="192"/>
      <c r="STA43" s="192"/>
      <c r="STB43" s="192"/>
      <c r="STC43" s="192"/>
      <c r="STD43" s="192"/>
      <c r="STE43" s="192"/>
      <c r="STF43" s="192"/>
      <c r="STG43" s="192"/>
      <c r="STH43" s="192"/>
      <c r="STI43" s="192"/>
      <c r="STJ43" s="192"/>
      <c r="STK43" s="192"/>
      <c r="STL43" s="192"/>
      <c r="STM43" s="192"/>
      <c r="STN43" s="192"/>
      <c r="STO43" s="192"/>
      <c r="STP43" s="192"/>
      <c r="STQ43" s="192"/>
      <c r="STR43" s="192"/>
      <c r="STS43" s="192"/>
      <c r="STT43" s="192"/>
      <c r="STU43" s="192"/>
      <c r="STV43" s="192"/>
      <c r="STW43" s="192"/>
      <c r="STX43" s="192"/>
      <c r="STY43" s="192"/>
      <c r="STZ43" s="192"/>
      <c r="SUA43" s="192"/>
      <c r="SUB43" s="192"/>
      <c r="SUC43" s="192"/>
      <c r="SUD43" s="192"/>
      <c r="SUE43" s="192"/>
      <c r="SUF43" s="192"/>
      <c r="SUG43" s="192"/>
      <c r="SUH43" s="192"/>
      <c r="SUI43" s="192"/>
      <c r="SUJ43" s="192"/>
      <c r="SUK43" s="192"/>
      <c r="SUL43" s="192"/>
      <c r="SUM43" s="192"/>
      <c r="SUN43" s="192"/>
      <c r="SUO43" s="192"/>
      <c r="SUP43" s="192"/>
      <c r="SUQ43" s="192"/>
      <c r="SUR43" s="192"/>
      <c r="SUS43" s="192"/>
      <c r="SUT43" s="192"/>
      <c r="SUU43" s="192"/>
      <c r="SUV43" s="192"/>
      <c r="SUW43" s="192"/>
      <c r="SUX43" s="192"/>
      <c r="SUY43" s="192"/>
      <c r="SUZ43" s="192"/>
      <c r="SVA43" s="192"/>
      <c r="SVB43" s="192"/>
      <c r="SVC43" s="192"/>
      <c r="SVD43" s="192"/>
      <c r="SVE43" s="192"/>
      <c r="SVF43" s="192"/>
      <c r="SVG43" s="192"/>
      <c r="SVH43" s="192"/>
      <c r="SVI43" s="192"/>
      <c r="SVJ43" s="192"/>
      <c r="SVK43" s="192"/>
      <c r="SVL43" s="192"/>
      <c r="SVM43" s="192"/>
      <c r="SVN43" s="192"/>
      <c r="SVO43" s="192"/>
      <c r="SVP43" s="192"/>
      <c r="SVQ43" s="192"/>
      <c r="SVR43" s="192"/>
      <c r="SVS43" s="192"/>
      <c r="SVT43" s="192"/>
      <c r="SVU43" s="192"/>
      <c r="SVV43" s="192"/>
      <c r="SVW43" s="192"/>
      <c r="SVX43" s="192"/>
      <c r="SVY43" s="192"/>
      <c r="SVZ43" s="192"/>
      <c r="SWA43" s="192"/>
      <c r="SWB43" s="192"/>
      <c r="SWC43" s="192"/>
      <c r="SWD43" s="192"/>
      <c r="SWE43" s="192"/>
      <c r="SWF43" s="192"/>
      <c r="SWG43" s="192"/>
      <c r="SWH43" s="192"/>
      <c r="SWI43" s="192"/>
      <c r="SWJ43" s="192"/>
      <c r="SWK43" s="192"/>
      <c r="SWL43" s="192"/>
      <c r="SWM43" s="192"/>
      <c r="SWN43" s="192"/>
      <c r="SWO43" s="192"/>
      <c r="SWP43" s="192"/>
      <c r="SWQ43" s="192"/>
      <c r="SWR43" s="192"/>
      <c r="SWS43" s="192"/>
      <c r="SWT43" s="192"/>
      <c r="SWU43" s="192"/>
      <c r="SWV43" s="192"/>
      <c r="SWW43" s="192"/>
      <c r="SWX43" s="192"/>
      <c r="SWY43" s="192"/>
      <c r="SWZ43" s="192"/>
      <c r="SXA43" s="192"/>
      <c r="SXB43" s="192"/>
      <c r="SXC43" s="192"/>
      <c r="SXD43" s="192"/>
      <c r="SXE43" s="192"/>
      <c r="SXF43" s="192"/>
      <c r="SXG43" s="192"/>
      <c r="SXH43" s="192"/>
      <c r="SXI43" s="192"/>
      <c r="SXJ43" s="192"/>
      <c r="SXK43" s="192"/>
      <c r="SXL43" s="192"/>
      <c r="SXM43" s="192"/>
      <c r="SXN43" s="192"/>
      <c r="SXO43" s="192"/>
      <c r="SXP43" s="192"/>
      <c r="SXQ43" s="192"/>
      <c r="SXR43" s="192"/>
      <c r="SXS43" s="192"/>
      <c r="SXT43" s="192"/>
      <c r="SXU43" s="192"/>
      <c r="SXV43" s="192"/>
      <c r="SXW43" s="192"/>
      <c r="SXX43" s="192"/>
      <c r="SXY43" s="192"/>
      <c r="SXZ43" s="192"/>
      <c r="SYA43" s="192"/>
      <c r="SYB43" s="192"/>
      <c r="SYC43" s="192"/>
      <c r="SYD43" s="192"/>
      <c r="SYE43" s="192"/>
      <c r="SYF43" s="192"/>
      <c r="SYG43" s="192"/>
      <c r="SYH43" s="192"/>
      <c r="SYI43" s="192"/>
      <c r="SYJ43" s="192"/>
      <c r="SYK43" s="192"/>
      <c r="SYL43" s="192"/>
      <c r="SYM43" s="192"/>
      <c r="SYN43" s="192"/>
      <c r="SYO43" s="192"/>
      <c r="SYP43" s="192"/>
      <c r="SYQ43" s="192"/>
      <c r="SYR43" s="192"/>
      <c r="SYS43" s="192"/>
      <c r="SYT43" s="192"/>
      <c r="SYU43" s="192"/>
      <c r="SYV43" s="192"/>
      <c r="SYW43" s="192"/>
      <c r="SYX43" s="192"/>
      <c r="SYY43" s="192"/>
      <c r="SYZ43" s="192"/>
      <c r="SZA43" s="192"/>
      <c r="SZB43" s="192"/>
      <c r="SZC43" s="192"/>
      <c r="SZD43" s="192"/>
      <c r="SZE43" s="192"/>
      <c r="SZF43" s="192"/>
      <c r="SZG43" s="192"/>
      <c r="SZH43" s="192"/>
      <c r="SZI43" s="192"/>
      <c r="SZJ43" s="192"/>
      <c r="SZK43" s="192"/>
      <c r="SZL43" s="192"/>
      <c r="SZM43" s="192"/>
      <c r="SZN43" s="192"/>
      <c r="SZO43" s="192"/>
      <c r="SZP43" s="192"/>
      <c r="SZQ43" s="192"/>
      <c r="SZR43" s="192"/>
      <c r="SZS43" s="192"/>
      <c r="SZT43" s="192"/>
      <c r="SZU43" s="192"/>
      <c r="SZV43" s="192"/>
      <c r="SZW43" s="192"/>
      <c r="SZX43" s="192"/>
      <c r="SZY43" s="192"/>
      <c r="SZZ43" s="192"/>
      <c r="TAA43" s="192"/>
      <c r="TAB43" s="192"/>
      <c r="TAC43" s="192"/>
      <c r="TAD43" s="192"/>
      <c r="TAE43" s="192"/>
      <c r="TAF43" s="192"/>
      <c r="TAG43" s="192"/>
      <c r="TAH43" s="192"/>
      <c r="TAI43" s="192"/>
      <c r="TAJ43" s="192"/>
      <c r="TAK43" s="192"/>
      <c r="TAL43" s="192"/>
      <c r="TAM43" s="192"/>
      <c r="TAN43" s="192"/>
      <c r="TAO43" s="192"/>
      <c r="TAP43" s="192"/>
      <c r="TAQ43" s="192"/>
      <c r="TAR43" s="192"/>
      <c r="TAS43" s="192"/>
      <c r="TAT43" s="192"/>
      <c r="TAU43" s="192"/>
      <c r="TAV43" s="192"/>
      <c r="TAW43" s="192"/>
      <c r="TAX43" s="192"/>
      <c r="TAY43" s="192"/>
      <c r="TAZ43" s="192"/>
      <c r="TBA43" s="192"/>
      <c r="TBB43" s="192"/>
      <c r="TBC43" s="192"/>
      <c r="TBD43" s="192"/>
      <c r="TBE43" s="192"/>
      <c r="TBF43" s="192"/>
      <c r="TBG43" s="192"/>
      <c r="TBH43" s="192"/>
      <c r="TBI43" s="192"/>
      <c r="TBJ43" s="192"/>
      <c r="TBK43" s="192"/>
      <c r="TBL43" s="192"/>
      <c r="TBM43" s="192"/>
      <c r="TBN43" s="192"/>
      <c r="TBO43" s="192"/>
      <c r="TBP43" s="192"/>
      <c r="TBQ43" s="192"/>
      <c r="TBR43" s="192"/>
      <c r="TBS43" s="192"/>
      <c r="TBT43" s="192"/>
      <c r="TBU43" s="192"/>
      <c r="TBV43" s="192"/>
      <c r="TBW43" s="192"/>
      <c r="TBX43" s="192"/>
      <c r="TBY43" s="192"/>
      <c r="TBZ43" s="192"/>
      <c r="TCA43" s="192"/>
      <c r="TCB43" s="192"/>
      <c r="TCC43" s="192"/>
      <c r="TCD43" s="192"/>
      <c r="TCE43" s="192"/>
      <c r="TCF43" s="192"/>
      <c r="TCG43" s="192"/>
      <c r="TCH43" s="192"/>
      <c r="TCI43" s="192"/>
      <c r="TCJ43" s="192"/>
      <c r="TCK43" s="192"/>
      <c r="TCL43" s="192"/>
      <c r="TCM43" s="192"/>
      <c r="TCN43" s="192"/>
      <c r="TCO43" s="192"/>
      <c r="TCP43" s="192"/>
      <c r="TCQ43" s="192"/>
      <c r="TCR43" s="192"/>
      <c r="TCS43" s="192"/>
      <c r="TCT43" s="192"/>
      <c r="TCU43" s="192"/>
      <c r="TCV43" s="192"/>
      <c r="TCW43" s="192"/>
      <c r="TCX43" s="192"/>
      <c r="TCY43" s="192"/>
      <c r="TCZ43" s="192"/>
      <c r="TDA43" s="192"/>
      <c r="TDB43" s="192"/>
      <c r="TDC43" s="192"/>
      <c r="TDD43" s="192"/>
      <c r="TDE43" s="192"/>
      <c r="TDF43" s="192"/>
      <c r="TDG43" s="192"/>
      <c r="TDH43" s="192"/>
      <c r="TDI43" s="192"/>
      <c r="TDJ43" s="192"/>
      <c r="TDK43" s="192"/>
      <c r="TDL43" s="192"/>
      <c r="TDM43" s="192"/>
      <c r="TDN43" s="192"/>
      <c r="TDO43" s="192"/>
      <c r="TDP43" s="192"/>
      <c r="TDQ43" s="192"/>
      <c r="TDR43" s="192"/>
      <c r="TDS43" s="192"/>
      <c r="TDT43" s="192"/>
      <c r="TDU43" s="192"/>
      <c r="TDV43" s="192"/>
      <c r="TDW43" s="192"/>
      <c r="TDX43" s="192"/>
      <c r="TDY43" s="192"/>
      <c r="TDZ43" s="192"/>
      <c r="TEA43" s="192"/>
      <c r="TEB43" s="192"/>
      <c r="TEC43" s="192"/>
      <c r="TED43" s="192"/>
      <c r="TEE43" s="192"/>
      <c r="TEF43" s="192"/>
      <c r="TEG43" s="192"/>
      <c r="TEH43" s="192"/>
      <c r="TEI43" s="192"/>
      <c r="TEJ43" s="192"/>
      <c r="TEK43" s="192"/>
      <c r="TEL43" s="192"/>
      <c r="TEM43" s="192"/>
      <c r="TEN43" s="192"/>
      <c r="TEO43" s="192"/>
      <c r="TEP43" s="192"/>
      <c r="TEQ43" s="192"/>
      <c r="TER43" s="192"/>
      <c r="TES43" s="192"/>
      <c r="TET43" s="192"/>
      <c r="TEU43" s="192"/>
      <c r="TEV43" s="192"/>
      <c r="TEW43" s="192"/>
      <c r="TEX43" s="192"/>
      <c r="TEY43" s="192"/>
      <c r="TEZ43" s="192"/>
      <c r="TFA43" s="192"/>
      <c r="TFB43" s="192"/>
      <c r="TFC43" s="192"/>
      <c r="TFD43" s="192"/>
      <c r="TFE43" s="192"/>
      <c r="TFF43" s="192"/>
      <c r="TFG43" s="192"/>
      <c r="TFH43" s="192"/>
      <c r="TFI43" s="192"/>
      <c r="TFJ43" s="192"/>
      <c r="TFK43" s="192"/>
      <c r="TFL43" s="192"/>
      <c r="TFM43" s="192"/>
      <c r="TFN43" s="192"/>
      <c r="TFO43" s="192"/>
      <c r="TFP43" s="192"/>
      <c r="TFQ43" s="192"/>
      <c r="TFR43" s="192"/>
      <c r="TFS43" s="192"/>
      <c r="TFT43" s="192"/>
      <c r="TFU43" s="192"/>
      <c r="TFV43" s="192"/>
      <c r="TFW43" s="192"/>
      <c r="TFX43" s="192"/>
      <c r="TFY43" s="192"/>
      <c r="TFZ43" s="192"/>
      <c r="TGA43" s="192"/>
      <c r="TGB43" s="192"/>
      <c r="TGC43" s="192"/>
      <c r="TGD43" s="192"/>
      <c r="TGE43" s="192"/>
      <c r="TGF43" s="192"/>
      <c r="TGG43" s="192"/>
      <c r="TGH43" s="192"/>
      <c r="TGI43" s="192"/>
      <c r="TGJ43" s="192"/>
      <c r="TGK43" s="192"/>
      <c r="TGL43" s="192"/>
      <c r="TGM43" s="192"/>
      <c r="TGN43" s="192"/>
      <c r="TGO43" s="192"/>
      <c r="TGP43" s="192"/>
      <c r="TGQ43" s="192"/>
      <c r="TGR43" s="192"/>
      <c r="TGS43" s="192"/>
      <c r="TGT43" s="192"/>
      <c r="TGU43" s="192"/>
      <c r="TGV43" s="192"/>
      <c r="TGW43" s="192"/>
      <c r="TGX43" s="192"/>
      <c r="TGY43" s="192"/>
      <c r="TGZ43" s="192"/>
      <c r="THA43" s="192"/>
      <c r="THB43" s="192"/>
      <c r="THC43" s="192"/>
      <c r="THD43" s="192"/>
      <c r="THE43" s="192"/>
      <c r="THF43" s="192"/>
      <c r="THG43" s="192"/>
      <c r="THH43" s="192"/>
      <c r="THI43" s="192"/>
      <c r="THJ43" s="192"/>
      <c r="THK43" s="192"/>
      <c r="THL43" s="192"/>
      <c r="THM43" s="192"/>
      <c r="THN43" s="192"/>
      <c r="THO43" s="192"/>
      <c r="THP43" s="192"/>
      <c r="THQ43" s="192"/>
      <c r="THR43" s="192"/>
      <c r="THS43" s="192"/>
      <c r="THT43" s="192"/>
      <c r="THU43" s="192"/>
      <c r="THV43" s="192"/>
      <c r="THW43" s="192"/>
      <c r="THX43" s="192"/>
      <c r="THY43" s="192"/>
      <c r="THZ43" s="192"/>
      <c r="TIA43" s="192"/>
      <c r="TIB43" s="192"/>
      <c r="TIC43" s="192"/>
      <c r="TID43" s="192"/>
      <c r="TIE43" s="192"/>
      <c r="TIF43" s="192"/>
      <c r="TIG43" s="192"/>
      <c r="TIH43" s="192"/>
      <c r="TII43" s="192"/>
      <c r="TIJ43" s="192"/>
      <c r="TIK43" s="192"/>
      <c r="TIL43" s="192"/>
      <c r="TIM43" s="192"/>
      <c r="TIN43" s="192"/>
      <c r="TIO43" s="192"/>
      <c r="TIP43" s="192"/>
      <c r="TIQ43" s="192"/>
      <c r="TIR43" s="192"/>
      <c r="TIS43" s="192"/>
      <c r="TIT43" s="192"/>
      <c r="TIU43" s="192"/>
      <c r="TIV43" s="192"/>
      <c r="TIW43" s="192"/>
      <c r="TIX43" s="192"/>
      <c r="TIY43" s="192"/>
      <c r="TIZ43" s="192"/>
      <c r="TJA43" s="192"/>
      <c r="TJB43" s="192"/>
      <c r="TJC43" s="192"/>
      <c r="TJD43" s="192"/>
      <c r="TJE43" s="192"/>
      <c r="TJF43" s="192"/>
      <c r="TJG43" s="192"/>
      <c r="TJH43" s="192"/>
      <c r="TJI43" s="192"/>
      <c r="TJJ43" s="192"/>
      <c r="TJK43" s="192"/>
      <c r="TJL43" s="192"/>
      <c r="TJM43" s="192"/>
      <c r="TJN43" s="192"/>
      <c r="TJO43" s="192"/>
      <c r="TJP43" s="192"/>
      <c r="TJQ43" s="192"/>
      <c r="TJR43" s="192"/>
      <c r="TJS43" s="192"/>
      <c r="TJT43" s="192"/>
      <c r="TJU43" s="192"/>
      <c r="TJV43" s="192"/>
      <c r="TJW43" s="192"/>
      <c r="TJX43" s="192"/>
      <c r="TJY43" s="192"/>
      <c r="TJZ43" s="192"/>
      <c r="TKA43" s="192"/>
      <c r="TKB43" s="192"/>
      <c r="TKC43" s="192"/>
      <c r="TKD43" s="192"/>
      <c r="TKE43" s="192"/>
      <c r="TKF43" s="192"/>
      <c r="TKG43" s="192"/>
      <c r="TKH43" s="192"/>
      <c r="TKI43" s="192"/>
      <c r="TKJ43" s="192"/>
      <c r="TKK43" s="192"/>
      <c r="TKL43" s="192"/>
      <c r="TKM43" s="192"/>
      <c r="TKN43" s="192"/>
      <c r="TKO43" s="192"/>
      <c r="TKP43" s="192"/>
      <c r="TKQ43" s="192"/>
      <c r="TKR43" s="192"/>
      <c r="TKS43" s="192"/>
      <c r="TKT43" s="192"/>
      <c r="TKU43" s="192"/>
      <c r="TKV43" s="192"/>
      <c r="TKW43" s="192"/>
      <c r="TKX43" s="192"/>
      <c r="TKY43" s="192"/>
      <c r="TKZ43" s="192"/>
      <c r="TLA43" s="192"/>
      <c r="TLB43" s="192"/>
      <c r="TLC43" s="192"/>
      <c r="TLD43" s="192"/>
      <c r="TLE43" s="192"/>
      <c r="TLF43" s="192"/>
      <c r="TLG43" s="192"/>
      <c r="TLH43" s="192"/>
      <c r="TLI43" s="192"/>
      <c r="TLJ43" s="192"/>
      <c r="TLK43" s="192"/>
      <c r="TLL43" s="192"/>
      <c r="TLM43" s="192"/>
      <c r="TLN43" s="192"/>
      <c r="TLO43" s="192"/>
      <c r="TLP43" s="192"/>
      <c r="TLQ43" s="192"/>
      <c r="TLR43" s="192"/>
      <c r="TLS43" s="192"/>
      <c r="TLT43" s="192"/>
      <c r="TLU43" s="192"/>
      <c r="TLV43" s="192"/>
      <c r="TLW43" s="192"/>
      <c r="TLX43" s="192"/>
      <c r="TLY43" s="192"/>
      <c r="TLZ43" s="192"/>
      <c r="TMA43" s="192"/>
      <c r="TMB43" s="192"/>
      <c r="TMC43" s="192"/>
      <c r="TMD43" s="192"/>
      <c r="TME43" s="192"/>
      <c r="TMF43" s="192"/>
      <c r="TMG43" s="192"/>
      <c r="TMH43" s="192"/>
      <c r="TMI43" s="192"/>
      <c r="TMJ43" s="192"/>
      <c r="TMK43" s="192"/>
      <c r="TML43" s="192"/>
      <c r="TMM43" s="192"/>
      <c r="TMN43" s="192"/>
      <c r="TMO43" s="192"/>
      <c r="TMP43" s="192"/>
      <c r="TMQ43" s="192"/>
      <c r="TMR43" s="192"/>
      <c r="TMS43" s="192"/>
      <c r="TMT43" s="192"/>
      <c r="TMU43" s="192"/>
      <c r="TMV43" s="192"/>
      <c r="TMW43" s="192"/>
      <c r="TMX43" s="192"/>
      <c r="TMY43" s="192"/>
      <c r="TMZ43" s="192"/>
      <c r="TNA43" s="192"/>
      <c r="TNB43" s="192"/>
      <c r="TNC43" s="192"/>
      <c r="TND43" s="192"/>
      <c r="TNE43" s="192"/>
      <c r="TNF43" s="192"/>
      <c r="TNG43" s="192"/>
      <c r="TNH43" s="192"/>
      <c r="TNI43" s="192"/>
      <c r="TNJ43" s="192"/>
      <c r="TNK43" s="192"/>
      <c r="TNL43" s="192"/>
      <c r="TNM43" s="192"/>
      <c r="TNN43" s="192"/>
      <c r="TNO43" s="192"/>
      <c r="TNP43" s="192"/>
      <c r="TNQ43" s="192"/>
      <c r="TNR43" s="192"/>
      <c r="TNS43" s="192"/>
      <c r="TNT43" s="192"/>
      <c r="TNU43" s="192"/>
      <c r="TNV43" s="192"/>
      <c r="TNW43" s="192"/>
      <c r="TNX43" s="192"/>
      <c r="TNY43" s="192"/>
      <c r="TNZ43" s="192"/>
      <c r="TOA43" s="192"/>
      <c r="TOB43" s="192"/>
      <c r="TOC43" s="192"/>
      <c r="TOD43" s="192"/>
      <c r="TOE43" s="192"/>
      <c r="TOF43" s="192"/>
      <c r="TOG43" s="192"/>
      <c r="TOH43" s="192"/>
      <c r="TOI43" s="192"/>
      <c r="TOJ43" s="192"/>
      <c r="TOK43" s="192"/>
      <c r="TOL43" s="192"/>
      <c r="TOM43" s="192"/>
      <c r="TON43" s="192"/>
      <c r="TOO43" s="192"/>
      <c r="TOP43" s="192"/>
      <c r="TOQ43" s="192"/>
      <c r="TOR43" s="192"/>
      <c r="TOS43" s="192"/>
      <c r="TOT43" s="192"/>
      <c r="TOU43" s="192"/>
      <c r="TOV43" s="192"/>
      <c r="TOW43" s="192"/>
      <c r="TOX43" s="192"/>
      <c r="TOY43" s="192"/>
      <c r="TOZ43" s="192"/>
      <c r="TPA43" s="192"/>
      <c r="TPB43" s="192"/>
      <c r="TPC43" s="192"/>
      <c r="TPD43" s="192"/>
      <c r="TPE43" s="192"/>
      <c r="TPF43" s="192"/>
      <c r="TPG43" s="192"/>
      <c r="TPH43" s="192"/>
      <c r="TPI43" s="192"/>
      <c r="TPJ43" s="192"/>
      <c r="TPK43" s="192"/>
      <c r="TPL43" s="192"/>
      <c r="TPM43" s="192"/>
      <c r="TPN43" s="192"/>
      <c r="TPO43" s="192"/>
      <c r="TPP43" s="192"/>
      <c r="TPQ43" s="192"/>
      <c r="TPR43" s="192"/>
      <c r="TPS43" s="192"/>
      <c r="TPT43" s="192"/>
      <c r="TPU43" s="192"/>
      <c r="TPV43" s="192"/>
      <c r="TPW43" s="192"/>
      <c r="TPX43" s="192"/>
      <c r="TPY43" s="192"/>
      <c r="TPZ43" s="192"/>
      <c r="TQA43" s="192"/>
      <c r="TQB43" s="192"/>
      <c r="TQC43" s="192"/>
      <c r="TQD43" s="192"/>
      <c r="TQE43" s="192"/>
      <c r="TQF43" s="192"/>
      <c r="TQG43" s="192"/>
      <c r="TQH43" s="192"/>
      <c r="TQI43" s="192"/>
      <c r="TQJ43" s="192"/>
      <c r="TQK43" s="192"/>
      <c r="TQL43" s="192"/>
      <c r="TQM43" s="192"/>
      <c r="TQN43" s="192"/>
      <c r="TQO43" s="192"/>
      <c r="TQP43" s="192"/>
      <c r="TQQ43" s="192"/>
      <c r="TQR43" s="192"/>
      <c r="TQS43" s="192"/>
      <c r="TQT43" s="192"/>
      <c r="TQU43" s="192"/>
      <c r="TQV43" s="192"/>
      <c r="TQW43" s="192"/>
      <c r="TQX43" s="192"/>
      <c r="TQY43" s="192"/>
      <c r="TQZ43" s="192"/>
      <c r="TRA43" s="192"/>
      <c r="TRB43" s="192"/>
      <c r="TRC43" s="192"/>
      <c r="TRD43" s="192"/>
      <c r="TRE43" s="192"/>
      <c r="TRF43" s="192"/>
      <c r="TRG43" s="192"/>
      <c r="TRH43" s="192"/>
      <c r="TRI43" s="192"/>
      <c r="TRJ43" s="192"/>
      <c r="TRK43" s="192"/>
      <c r="TRL43" s="192"/>
      <c r="TRM43" s="192"/>
      <c r="TRN43" s="192"/>
      <c r="TRO43" s="192"/>
      <c r="TRP43" s="192"/>
      <c r="TRQ43" s="192"/>
      <c r="TRR43" s="192"/>
      <c r="TRS43" s="192"/>
      <c r="TRT43" s="192"/>
      <c r="TRU43" s="192"/>
      <c r="TRV43" s="192"/>
      <c r="TRW43" s="192"/>
      <c r="TRX43" s="192"/>
      <c r="TRY43" s="192"/>
      <c r="TRZ43" s="192"/>
      <c r="TSA43" s="192"/>
      <c r="TSB43" s="192"/>
      <c r="TSC43" s="192"/>
      <c r="TSD43" s="192"/>
      <c r="TSE43" s="192"/>
      <c r="TSF43" s="192"/>
      <c r="TSG43" s="192"/>
      <c r="TSH43" s="192"/>
      <c r="TSI43" s="192"/>
      <c r="TSJ43" s="192"/>
      <c r="TSK43" s="192"/>
      <c r="TSL43" s="192"/>
      <c r="TSM43" s="192"/>
      <c r="TSN43" s="192"/>
      <c r="TSO43" s="192"/>
      <c r="TSP43" s="192"/>
      <c r="TSQ43" s="192"/>
      <c r="TSR43" s="192"/>
      <c r="TSS43" s="192"/>
      <c r="TST43" s="192"/>
      <c r="TSU43" s="192"/>
      <c r="TSV43" s="192"/>
      <c r="TSW43" s="192"/>
      <c r="TSX43" s="192"/>
      <c r="TSY43" s="192"/>
      <c r="TSZ43" s="192"/>
      <c r="TTA43" s="192"/>
      <c r="TTB43" s="192"/>
      <c r="TTC43" s="192"/>
      <c r="TTD43" s="192"/>
      <c r="TTE43" s="192"/>
      <c r="TTF43" s="192"/>
      <c r="TTG43" s="192"/>
      <c r="TTH43" s="192"/>
      <c r="TTI43" s="192"/>
      <c r="TTJ43" s="192"/>
      <c r="TTK43" s="192"/>
      <c r="TTL43" s="192"/>
      <c r="TTM43" s="192"/>
      <c r="TTN43" s="192"/>
      <c r="TTO43" s="192"/>
      <c r="TTP43" s="192"/>
      <c r="TTQ43" s="192"/>
      <c r="TTR43" s="192"/>
      <c r="TTS43" s="192"/>
      <c r="TTT43" s="192"/>
      <c r="TTU43" s="192"/>
      <c r="TTV43" s="192"/>
      <c r="TTW43" s="192"/>
      <c r="TTX43" s="192"/>
      <c r="TTY43" s="192"/>
      <c r="TTZ43" s="192"/>
      <c r="TUA43" s="192"/>
      <c r="TUB43" s="192"/>
      <c r="TUC43" s="192"/>
      <c r="TUD43" s="192"/>
      <c r="TUE43" s="192"/>
      <c r="TUF43" s="192"/>
      <c r="TUG43" s="192"/>
      <c r="TUH43" s="192"/>
      <c r="TUI43" s="192"/>
      <c r="TUJ43" s="192"/>
      <c r="TUK43" s="192"/>
      <c r="TUL43" s="192"/>
      <c r="TUM43" s="192"/>
      <c r="TUN43" s="192"/>
      <c r="TUO43" s="192"/>
      <c r="TUP43" s="192"/>
      <c r="TUQ43" s="192"/>
      <c r="TUR43" s="192"/>
      <c r="TUS43" s="192"/>
      <c r="TUT43" s="192"/>
      <c r="TUU43" s="192"/>
      <c r="TUV43" s="192"/>
      <c r="TUW43" s="192"/>
      <c r="TUX43" s="192"/>
      <c r="TUY43" s="192"/>
      <c r="TUZ43" s="192"/>
      <c r="TVA43" s="192"/>
      <c r="TVB43" s="192"/>
      <c r="TVC43" s="192"/>
      <c r="TVD43" s="192"/>
      <c r="TVE43" s="192"/>
      <c r="TVF43" s="192"/>
      <c r="TVG43" s="192"/>
      <c r="TVH43" s="192"/>
      <c r="TVI43" s="192"/>
      <c r="TVJ43" s="192"/>
      <c r="TVK43" s="192"/>
      <c r="TVL43" s="192"/>
      <c r="TVM43" s="192"/>
      <c r="TVN43" s="192"/>
      <c r="TVO43" s="192"/>
      <c r="TVP43" s="192"/>
      <c r="TVQ43" s="192"/>
      <c r="TVR43" s="192"/>
      <c r="TVS43" s="192"/>
      <c r="TVT43" s="192"/>
      <c r="TVU43" s="192"/>
      <c r="TVV43" s="192"/>
      <c r="TVW43" s="192"/>
      <c r="TVX43" s="192"/>
      <c r="TVY43" s="192"/>
      <c r="TVZ43" s="192"/>
      <c r="TWA43" s="192"/>
      <c r="TWB43" s="192"/>
      <c r="TWC43" s="192"/>
      <c r="TWD43" s="192"/>
      <c r="TWE43" s="192"/>
      <c r="TWF43" s="192"/>
      <c r="TWG43" s="192"/>
      <c r="TWH43" s="192"/>
      <c r="TWI43" s="192"/>
      <c r="TWJ43" s="192"/>
      <c r="TWK43" s="192"/>
      <c r="TWL43" s="192"/>
      <c r="TWM43" s="192"/>
      <c r="TWN43" s="192"/>
      <c r="TWO43" s="192"/>
      <c r="TWP43" s="192"/>
      <c r="TWQ43" s="192"/>
      <c r="TWR43" s="192"/>
      <c r="TWS43" s="192"/>
      <c r="TWT43" s="192"/>
      <c r="TWU43" s="192"/>
      <c r="TWV43" s="192"/>
      <c r="TWW43" s="192"/>
      <c r="TWX43" s="192"/>
      <c r="TWY43" s="192"/>
      <c r="TWZ43" s="192"/>
      <c r="TXA43" s="192"/>
      <c r="TXB43" s="192"/>
      <c r="TXC43" s="192"/>
      <c r="TXD43" s="192"/>
      <c r="TXE43" s="192"/>
      <c r="TXF43" s="192"/>
      <c r="TXG43" s="192"/>
      <c r="TXH43" s="192"/>
      <c r="TXI43" s="192"/>
      <c r="TXJ43" s="192"/>
      <c r="TXK43" s="192"/>
      <c r="TXL43" s="192"/>
      <c r="TXM43" s="192"/>
      <c r="TXN43" s="192"/>
      <c r="TXO43" s="192"/>
      <c r="TXP43" s="192"/>
      <c r="TXQ43" s="192"/>
      <c r="TXR43" s="192"/>
      <c r="TXS43" s="192"/>
      <c r="TXT43" s="192"/>
      <c r="TXU43" s="192"/>
      <c r="TXV43" s="192"/>
      <c r="TXW43" s="192"/>
      <c r="TXX43" s="192"/>
      <c r="TXY43" s="192"/>
      <c r="TXZ43" s="192"/>
      <c r="TYA43" s="192"/>
      <c r="TYB43" s="192"/>
      <c r="TYC43" s="192"/>
      <c r="TYD43" s="192"/>
      <c r="TYE43" s="192"/>
      <c r="TYF43" s="192"/>
      <c r="TYG43" s="192"/>
      <c r="TYH43" s="192"/>
      <c r="TYI43" s="192"/>
      <c r="TYJ43" s="192"/>
      <c r="TYK43" s="192"/>
      <c r="TYL43" s="192"/>
      <c r="TYM43" s="192"/>
      <c r="TYN43" s="192"/>
      <c r="TYO43" s="192"/>
      <c r="TYP43" s="192"/>
      <c r="TYQ43" s="192"/>
      <c r="TYR43" s="192"/>
      <c r="TYS43" s="192"/>
      <c r="TYT43" s="192"/>
      <c r="TYU43" s="192"/>
      <c r="TYV43" s="192"/>
      <c r="TYW43" s="192"/>
      <c r="TYX43" s="192"/>
      <c r="TYY43" s="192"/>
      <c r="TYZ43" s="192"/>
      <c r="TZA43" s="192"/>
      <c r="TZB43" s="192"/>
      <c r="TZC43" s="192"/>
      <c r="TZD43" s="192"/>
      <c r="TZE43" s="192"/>
      <c r="TZF43" s="192"/>
      <c r="TZG43" s="192"/>
      <c r="TZH43" s="192"/>
      <c r="TZI43" s="192"/>
      <c r="TZJ43" s="192"/>
      <c r="TZK43" s="192"/>
      <c r="TZL43" s="192"/>
      <c r="TZM43" s="192"/>
      <c r="TZN43" s="192"/>
      <c r="TZO43" s="192"/>
      <c r="TZP43" s="192"/>
      <c r="TZQ43" s="192"/>
      <c r="TZR43" s="192"/>
      <c r="TZS43" s="192"/>
      <c r="TZT43" s="192"/>
      <c r="TZU43" s="192"/>
      <c r="TZV43" s="192"/>
      <c r="TZW43" s="192"/>
      <c r="TZX43" s="192"/>
      <c r="TZY43" s="192"/>
      <c r="TZZ43" s="192"/>
      <c r="UAA43" s="192"/>
      <c r="UAB43" s="192"/>
      <c r="UAC43" s="192"/>
      <c r="UAD43" s="192"/>
      <c r="UAE43" s="192"/>
      <c r="UAF43" s="192"/>
      <c r="UAG43" s="192"/>
      <c r="UAH43" s="192"/>
      <c r="UAI43" s="192"/>
      <c r="UAJ43" s="192"/>
      <c r="UAK43" s="192"/>
      <c r="UAL43" s="192"/>
      <c r="UAM43" s="192"/>
      <c r="UAN43" s="192"/>
      <c r="UAO43" s="192"/>
      <c r="UAP43" s="192"/>
      <c r="UAQ43" s="192"/>
      <c r="UAR43" s="192"/>
      <c r="UAS43" s="192"/>
      <c r="UAT43" s="192"/>
      <c r="UAU43" s="192"/>
      <c r="UAV43" s="192"/>
      <c r="UAW43" s="192"/>
      <c r="UAX43" s="192"/>
      <c r="UAY43" s="192"/>
      <c r="UAZ43" s="192"/>
      <c r="UBA43" s="192"/>
      <c r="UBB43" s="192"/>
      <c r="UBC43" s="192"/>
      <c r="UBD43" s="192"/>
      <c r="UBE43" s="192"/>
      <c r="UBF43" s="192"/>
      <c r="UBG43" s="192"/>
      <c r="UBH43" s="192"/>
      <c r="UBI43" s="192"/>
      <c r="UBJ43" s="192"/>
      <c r="UBK43" s="192"/>
      <c r="UBL43" s="192"/>
      <c r="UBM43" s="192"/>
      <c r="UBN43" s="192"/>
      <c r="UBO43" s="192"/>
      <c r="UBP43" s="192"/>
      <c r="UBQ43" s="192"/>
      <c r="UBR43" s="192"/>
      <c r="UBS43" s="192"/>
      <c r="UBT43" s="192"/>
      <c r="UBU43" s="192"/>
      <c r="UBV43" s="192"/>
      <c r="UBW43" s="192"/>
      <c r="UBX43" s="192"/>
      <c r="UBY43" s="192"/>
      <c r="UBZ43" s="192"/>
      <c r="UCA43" s="192"/>
      <c r="UCB43" s="192"/>
      <c r="UCC43" s="192"/>
      <c r="UCD43" s="192"/>
      <c r="UCE43" s="192"/>
      <c r="UCF43" s="192"/>
      <c r="UCG43" s="192"/>
      <c r="UCH43" s="192"/>
      <c r="UCI43" s="192"/>
      <c r="UCJ43" s="192"/>
      <c r="UCK43" s="192"/>
      <c r="UCL43" s="192"/>
      <c r="UCM43" s="192"/>
      <c r="UCN43" s="192"/>
      <c r="UCO43" s="192"/>
      <c r="UCP43" s="192"/>
      <c r="UCQ43" s="192"/>
      <c r="UCR43" s="192"/>
      <c r="UCS43" s="192"/>
      <c r="UCT43" s="192"/>
      <c r="UCU43" s="192"/>
      <c r="UCV43" s="192"/>
      <c r="UCW43" s="192"/>
      <c r="UCX43" s="192"/>
      <c r="UCY43" s="192"/>
      <c r="UCZ43" s="192"/>
      <c r="UDA43" s="192"/>
      <c r="UDB43" s="192"/>
      <c r="UDC43" s="192"/>
      <c r="UDD43" s="192"/>
      <c r="UDE43" s="192"/>
      <c r="UDF43" s="192"/>
      <c r="UDG43" s="192"/>
      <c r="UDH43" s="192"/>
      <c r="UDI43" s="192"/>
      <c r="UDJ43" s="192"/>
      <c r="UDK43" s="192"/>
      <c r="UDL43" s="192"/>
      <c r="UDM43" s="192"/>
      <c r="UDN43" s="192"/>
      <c r="UDO43" s="192"/>
      <c r="UDP43" s="192"/>
      <c r="UDQ43" s="192"/>
      <c r="UDR43" s="192"/>
      <c r="UDS43" s="192"/>
      <c r="UDT43" s="192"/>
      <c r="UDU43" s="192"/>
      <c r="UDV43" s="192"/>
      <c r="UDW43" s="192"/>
      <c r="UDX43" s="192"/>
      <c r="UDY43" s="192"/>
      <c r="UDZ43" s="192"/>
      <c r="UEA43" s="192"/>
      <c r="UEB43" s="192"/>
      <c r="UEC43" s="192"/>
      <c r="UED43" s="192"/>
      <c r="UEE43" s="192"/>
      <c r="UEF43" s="192"/>
      <c r="UEG43" s="192"/>
      <c r="UEH43" s="192"/>
      <c r="UEI43" s="192"/>
      <c r="UEJ43" s="192"/>
      <c r="UEK43" s="192"/>
      <c r="UEL43" s="192"/>
      <c r="UEM43" s="192"/>
      <c r="UEN43" s="192"/>
      <c r="UEO43" s="192"/>
      <c r="UEP43" s="192"/>
      <c r="UEQ43" s="192"/>
      <c r="UER43" s="192"/>
      <c r="UES43" s="192"/>
      <c r="UET43" s="192"/>
      <c r="UEU43" s="192"/>
      <c r="UEV43" s="192"/>
      <c r="UEW43" s="192"/>
      <c r="UEX43" s="192"/>
      <c r="UEY43" s="192"/>
      <c r="UEZ43" s="192"/>
      <c r="UFA43" s="192"/>
      <c r="UFB43" s="192"/>
      <c r="UFC43" s="192"/>
      <c r="UFD43" s="192"/>
      <c r="UFE43" s="192"/>
      <c r="UFF43" s="192"/>
      <c r="UFG43" s="192"/>
      <c r="UFH43" s="192"/>
      <c r="UFI43" s="192"/>
      <c r="UFJ43" s="192"/>
      <c r="UFK43" s="192"/>
      <c r="UFL43" s="192"/>
      <c r="UFM43" s="192"/>
      <c r="UFN43" s="192"/>
      <c r="UFO43" s="192"/>
      <c r="UFP43" s="192"/>
      <c r="UFQ43" s="192"/>
      <c r="UFR43" s="192"/>
      <c r="UFS43" s="192"/>
      <c r="UFT43" s="192"/>
      <c r="UFU43" s="192"/>
      <c r="UFV43" s="192"/>
      <c r="UFW43" s="192"/>
      <c r="UFX43" s="192"/>
      <c r="UFY43" s="192"/>
      <c r="UFZ43" s="192"/>
      <c r="UGA43" s="192"/>
      <c r="UGB43" s="192"/>
      <c r="UGC43" s="192"/>
      <c r="UGD43" s="192"/>
      <c r="UGE43" s="192"/>
      <c r="UGF43" s="192"/>
      <c r="UGG43" s="192"/>
      <c r="UGH43" s="192"/>
      <c r="UGI43" s="192"/>
      <c r="UGJ43" s="192"/>
      <c r="UGK43" s="192"/>
      <c r="UGL43" s="192"/>
      <c r="UGM43" s="192"/>
      <c r="UGN43" s="192"/>
      <c r="UGO43" s="192"/>
      <c r="UGP43" s="192"/>
      <c r="UGQ43" s="192"/>
      <c r="UGR43" s="192"/>
      <c r="UGS43" s="192"/>
      <c r="UGT43" s="192"/>
      <c r="UGU43" s="192"/>
      <c r="UGV43" s="192"/>
      <c r="UGW43" s="192"/>
      <c r="UGX43" s="192"/>
      <c r="UGY43" s="192"/>
      <c r="UGZ43" s="192"/>
      <c r="UHA43" s="192"/>
      <c r="UHB43" s="192"/>
      <c r="UHC43" s="192"/>
      <c r="UHD43" s="192"/>
      <c r="UHE43" s="192"/>
      <c r="UHF43" s="192"/>
      <c r="UHG43" s="192"/>
      <c r="UHH43" s="192"/>
      <c r="UHI43" s="192"/>
      <c r="UHJ43" s="192"/>
      <c r="UHK43" s="192"/>
      <c r="UHL43" s="192"/>
      <c r="UHM43" s="192"/>
      <c r="UHN43" s="192"/>
      <c r="UHO43" s="192"/>
      <c r="UHP43" s="192"/>
      <c r="UHQ43" s="192"/>
      <c r="UHR43" s="192"/>
      <c r="UHS43" s="192"/>
      <c r="UHT43" s="192"/>
      <c r="UHU43" s="192"/>
      <c r="UHV43" s="192"/>
      <c r="UHW43" s="192"/>
      <c r="UHX43" s="192"/>
      <c r="UHY43" s="192"/>
      <c r="UHZ43" s="192"/>
      <c r="UIA43" s="192"/>
      <c r="UIB43" s="192"/>
      <c r="UIC43" s="192"/>
      <c r="UID43" s="192"/>
      <c r="UIE43" s="192"/>
      <c r="UIF43" s="192"/>
      <c r="UIG43" s="192"/>
      <c r="UIH43" s="192"/>
      <c r="UII43" s="192"/>
      <c r="UIJ43" s="192"/>
      <c r="UIK43" s="192"/>
      <c r="UIL43" s="192"/>
      <c r="UIM43" s="192"/>
      <c r="UIN43" s="192"/>
      <c r="UIO43" s="192"/>
      <c r="UIP43" s="192"/>
      <c r="UIQ43" s="192"/>
      <c r="UIR43" s="192"/>
      <c r="UIS43" s="192"/>
      <c r="UIT43" s="192"/>
      <c r="UIU43" s="192"/>
      <c r="UIV43" s="192"/>
      <c r="UIW43" s="192"/>
      <c r="UIX43" s="192"/>
      <c r="UIY43" s="192"/>
      <c r="UIZ43" s="192"/>
      <c r="UJA43" s="192"/>
      <c r="UJB43" s="192"/>
      <c r="UJC43" s="192"/>
      <c r="UJD43" s="192"/>
      <c r="UJE43" s="192"/>
      <c r="UJF43" s="192"/>
      <c r="UJG43" s="192"/>
      <c r="UJH43" s="192"/>
      <c r="UJI43" s="192"/>
      <c r="UJJ43" s="192"/>
      <c r="UJK43" s="192"/>
      <c r="UJL43" s="192"/>
      <c r="UJM43" s="192"/>
      <c r="UJN43" s="192"/>
      <c r="UJO43" s="192"/>
      <c r="UJP43" s="192"/>
      <c r="UJQ43" s="192"/>
      <c r="UJR43" s="192"/>
      <c r="UJS43" s="192"/>
      <c r="UJT43" s="192"/>
      <c r="UJU43" s="192"/>
      <c r="UJV43" s="192"/>
      <c r="UJW43" s="192"/>
      <c r="UJX43" s="192"/>
      <c r="UJY43" s="192"/>
      <c r="UJZ43" s="192"/>
      <c r="UKA43" s="192"/>
      <c r="UKB43" s="192"/>
      <c r="UKC43" s="192"/>
      <c r="UKD43" s="192"/>
      <c r="UKE43" s="192"/>
      <c r="UKF43" s="192"/>
      <c r="UKG43" s="192"/>
      <c r="UKH43" s="192"/>
      <c r="UKI43" s="192"/>
      <c r="UKJ43" s="192"/>
      <c r="UKK43" s="192"/>
      <c r="UKL43" s="192"/>
      <c r="UKM43" s="192"/>
      <c r="UKN43" s="192"/>
      <c r="UKO43" s="192"/>
      <c r="UKP43" s="192"/>
      <c r="UKQ43" s="192"/>
      <c r="UKR43" s="192"/>
      <c r="UKS43" s="192"/>
      <c r="UKT43" s="192"/>
      <c r="UKU43" s="192"/>
      <c r="UKV43" s="192"/>
      <c r="UKW43" s="192"/>
      <c r="UKX43" s="192"/>
      <c r="UKY43" s="192"/>
      <c r="UKZ43" s="192"/>
      <c r="ULA43" s="192"/>
      <c r="ULB43" s="192"/>
      <c r="ULC43" s="192"/>
      <c r="ULD43" s="192"/>
      <c r="ULE43" s="192"/>
      <c r="ULF43" s="192"/>
      <c r="ULG43" s="192"/>
      <c r="ULH43" s="192"/>
      <c r="ULI43" s="192"/>
      <c r="ULJ43" s="192"/>
      <c r="ULK43" s="192"/>
      <c r="ULL43" s="192"/>
      <c r="ULM43" s="192"/>
      <c r="ULN43" s="192"/>
      <c r="ULO43" s="192"/>
      <c r="ULP43" s="192"/>
      <c r="ULQ43" s="192"/>
      <c r="ULR43" s="192"/>
      <c r="ULS43" s="192"/>
      <c r="ULT43" s="192"/>
      <c r="ULU43" s="192"/>
      <c r="ULV43" s="192"/>
      <c r="ULW43" s="192"/>
      <c r="ULX43" s="192"/>
      <c r="ULY43" s="192"/>
      <c r="ULZ43" s="192"/>
      <c r="UMA43" s="192"/>
      <c r="UMB43" s="192"/>
      <c r="UMC43" s="192"/>
      <c r="UMD43" s="192"/>
      <c r="UME43" s="192"/>
      <c r="UMF43" s="192"/>
      <c r="UMG43" s="192"/>
      <c r="UMH43" s="192"/>
      <c r="UMI43" s="192"/>
      <c r="UMJ43" s="192"/>
      <c r="UMK43" s="192"/>
      <c r="UML43" s="192"/>
      <c r="UMM43" s="192"/>
      <c r="UMN43" s="192"/>
      <c r="UMO43" s="192"/>
      <c r="UMP43" s="192"/>
      <c r="UMQ43" s="192"/>
      <c r="UMR43" s="192"/>
      <c r="UMS43" s="192"/>
      <c r="UMT43" s="192"/>
      <c r="UMU43" s="192"/>
      <c r="UMV43" s="192"/>
      <c r="UMW43" s="192"/>
      <c r="UMX43" s="192"/>
      <c r="UMY43" s="192"/>
      <c r="UMZ43" s="192"/>
      <c r="UNA43" s="192"/>
      <c r="UNB43" s="192"/>
      <c r="UNC43" s="192"/>
      <c r="UND43" s="192"/>
      <c r="UNE43" s="192"/>
      <c r="UNF43" s="192"/>
      <c r="UNG43" s="192"/>
      <c r="UNH43" s="192"/>
      <c r="UNI43" s="192"/>
      <c r="UNJ43" s="192"/>
      <c r="UNK43" s="192"/>
      <c r="UNL43" s="192"/>
      <c r="UNM43" s="192"/>
      <c r="UNN43" s="192"/>
      <c r="UNO43" s="192"/>
      <c r="UNP43" s="192"/>
      <c r="UNQ43" s="192"/>
      <c r="UNR43" s="192"/>
      <c r="UNS43" s="192"/>
      <c r="UNT43" s="192"/>
      <c r="UNU43" s="192"/>
      <c r="UNV43" s="192"/>
      <c r="UNW43" s="192"/>
      <c r="UNX43" s="192"/>
      <c r="UNY43" s="192"/>
      <c r="UNZ43" s="192"/>
      <c r="UOA43" s="192"/>
      <c r="UOB43" s="192"/>
      <c r="UOC43" s="192"/>
      <c r="UOD43" s="192"/>
      <c r="UOE43" s="192"/>
      <c r="UOF43" s="192"/>
      <c r="UOG43" s="192"/>
      <c r="UOH43" s="192"/>
      <c r="UOI43" s="192"/>
      <c r="UOJ43" s="192"/>
      <c r="UOK43" s="192"/>
      <c r="UOL43" s="192"/>
      <c r="UOM43" s="192"/>
      <c r="UON43" s="192"/>
      <c r="UOO43" s="192"/>
      <c r="UOP43" s="192"/>
      <c r="UOQ43" s="192"/>
      <c r="UOR43" s="192"/>
      <c r="UOS43" s="192"/>
      <c r="UOT43" s="192"/>
      <c r="UOU43" s="192"/>
      <c r="UOV43" s="192"/>
      <c r="UOW43" s="192"/>
      <c r="UOX43" s="192"/>
      <c r="UOY43" s="192"/>
      <c r="UOZ43" s="192"/>
      <c r="UPA43" s="192"/>
      <c r="UPB43" s="192"/>
      <c r="UPC43" s="192"/>
      <c r="UPD43" s="192"/>
      <c r="UPE43" s="192"/>
      <c r="UPF43" s="192"/>
      <c r="UPG43" s="192"/>
      <c r="UPH43" s="192"/>
      <c r="UPI43" s="192"/>
      <c r="UPJ43" s="192"/>
      <c r="UPK43" s="192"/>
      <c r="UPL43" s="192"/>
      <c r="UPM43" s="192"/>
      <c r="UPN43" s="192"/>
      <c r="UPO43" s="192"/>
      <c r="UPP43" s="192"/>
      <c r="UPQ43" s="192"/>
      <c r="UPR43" s="192"/>
      <c r="UPS43" s="192"/>
      <c r="UPT43" s="192"/>
      <c r="UPU43" s="192"/>
      <c r="UPV43" s="192"/>
      <c r="UPW43" s="192"/>
      <c r="UPX43" s="192"/>
      <c r="UPY43" s="192"/>
      <c r="UPZ43" s="192"/>
      <c r="UQA43" s="192"/>
      <c r="UQB43" s="192"/>
      <c r="UQC43" s="192"/>
      <c r="UQD43" s="192"/>
      <c r="UQE43" s="192"/>
      <c r="UQF43" s="192"/>
      <c r="UQG43" s="192"/>
      <c r="UQH43" s="192"/>
      <c r="UQI43" s="192"/>
      <c r="UQJ43" s="192"/>
      <c r="UQK43" s="192"/>
      <c r="UQL43" s="192"/>
      <c r="UQM43" s="192"/>
      <c r="UQN43" s="192"/>
      <c r="UQO43" s="192"/>
      <c r="UQP43" s="192"/>
      <c r="UQQ43" s="192"/>
      <c r="UQR43" s="192"/>
      <c r="UQS43" s="192"/>
      <c r="UQT43" s="192"/>
      <c r="UQU43" s="192"/>
      <c r="UQV43" s="192"/>
      <c r="UQW43" s="192"/>
      <c r="UQX43" s="192"/>
      <c r="UQY43" s="192"/>
      <c r="UQZ43" s="192"/>
      <c r="URA43" s="192"/>
      <c r="URB43" s="192"/>
      <c r="URC43" s="192"/>
      <c r="URD43" s="192"/>
      <c r="URE43" s="192"/>
      <c r="URF43" s="192"/>
      <c r="URG43" s="192"/>
      <c r="URH43" s="192"/>
      <c r="URI43" s="192"/>
      <c r="URJ43" s="192"/>
      <c r="URK43" s="192"/>
      <c r="URL43" s="192"/>
      <c r="URM43" s="192"/>
      <c r="URN43" s="192"/>
      <c r="URO43" s="192"/>
      <c r="URP43" s="192"/>
      <c r="URQ43" s="192"/>
      <c r="URR43" s="192"/>
      <c r="URS43" s="192"/>
      <c r="URT43" s="192"/>
      <c r="URU43" s="192"/>
      <c r="URV43" s="192"/>
      <c r="URW43" s="192"/>
      <c r="URX43" s="192"/>
      <c r="URY43" s="192"/>
      <c r="URZ43" s="192"/>
      <c r="USA43" s="192"/>
      <c r="USB43" s="192"/>
      <c r="USC43" s="192"/>
      <c r="USD43" s="192"/>
      <c r="USE43" s="192"/>
      <c r="USF43" s="192"/>
      <c r="USG43" s="192"/>
      <c r="USH43" s="192"/>
      <c r="USI43" s="192"/>
      <c r="USJ43" s="192"/>
      <c r="USK43" s="192"/>
      <c r="USL43" s="192"/>
      <c r="USM43" s="192"/>
      <c r="USN43" s="192"/>
      <c r="USO43" s="192"/>
      <c r="USP43" s="192"/>
      <c r="USQ43" s="192"/>
      <c r="USR43" s="192"/>
      <c r="USS43" s="192"/>
      <c r="UST43" s="192"/>
      <c r="USU43" s="192"/>
      <c r="USV43" s="192"/>
      <c r="USW43" s="192"/>
      <c r="USX43" s="192"/>
      <c r="USY43" s="192"/>
      <c r="USZ43" s="192"/>
      <c r="UTA43" s="192"/>
      <c r="UTB43" s="192"/>
      <c r="UTC43" s="192"/>
      <c r="UTD43" s="192"/>
      <c r="UTE43" s="192"/>
      <c r="UTF43" s="192"/>
      <c r="UTG43" s="192"/>
      <c r="UTH43" s="192"/>
      <c r="UTI43" s="192"/>
      <c r="UTJ43" s="192"/>
      <c r="UTK43" s="192"/>
      <c r="UTL43" s="192"/>
      <c r="UTM43" s="192"/>
      <c r="UTN43" s="192"/>
      <c r="UTO43" s="192"/>
      <c r="UTP43" s="192"/>
      <c r="UTQ43" s="192"/>
      <c r="UTR43" s="192"/>
      <c r="UTS43" s="192"/>
      <c r="UTT43" s="192"/>
      <c r="UTU43" s="192"/>
      <c r="UTV43" s="192"/>
      <c r="UTW43" s="192"/>
      <c r="UTX43" s="192"/>
      <c r="UTY43" s="192"/>
      <c r="UTZ43" s="192"/>
      <c r="UUA43" s="192"/>
      <c r="UUB43" s="192"/>
      <c r="UUC43" s="192"/>
      <c r="UUD43" s="192"/>
      <c r="UUE43" s="192"/>
      <c r="UUF43" s="192"/>
      <c r="UUG43" s="192"/>
      <c r="UUH43" s="192"/>
      <c r="UUI43" s="192"/>
      <c r="UUJ43" s="192"/>
      <c r="UUK43" s="192"/>
      <c r="UUL43" s="192"/>
      <c r="UUM43" s="192"/>
      <c r="UUN43" s="192"/>
      <c r="UUO43" s="192"/>
      <c r="UUP43" s="192"/>
      <c r="UUQ43" s="192"/>
      <c r="UUR43" s="192"/>
      <c r="UUS43" s="192"/>
      <c r="UUT43" s="192"/>
      <c r="UUU43" s="192"/>
      <c r="UUV43" s="192"/>
      <c r="UUW43" s="192"/>
      <c r="UUX43" s="192"/>
      <c r="UUY43" s="192"/>
      <c r="UUZ43" s="192"/>
      <c r="UVA43" s="192"/>
      <c r="UVB43" s="192"/>
      <c r="UVC43" s="192"/>
      <c r="UVD43" s="192"/>
      <c r="UVE43" s="192"/>
      <c r="UVF43" s="192"/>
      <c r="UVG43" s="192"/>
      <c r="UVH43" s="192"/>
      <c r="UVI43" s="192"/>
      <c r="UVJ43" s="192"/>
      <c r="UVK43" s="192"/>
      <c r="UVL43" s="192"/>
      <c r="UVM43" s="192"/>
      <c r="UVN43" s="192"/>
      <c r="UVO43" s="192"/>
      <c r="UVP43" s="192"/>
      <c r="UVQ43" s="192"/>
      <c r="UVR43" s="192"/>
      <c r="UVS43" s="192"/>
      <c r="UVT43" s="192"/>
      <c r="UVU43" s="192"/>
      <c r="UVV43" s="192"/>
      <c r="UVW43" s="192"/>
      <c r="UVX43" s="192"/>
      <c r="UVY43" s="192"/>
      <c r="UVZ43" s="192"/>
      <c r="UWA43" s="192"/>
      <c r="UWB43" s="192"/>
      <c r="UWC43" s="192"/>
      <c r="UWD43" s="192"/>
      <c r="UWE43" s="192"/>
      <c r="UWF43" s="192"/>
      <c r="UWG43" s="192"/>
      <c r="UWH43" s="192"/>
      <c r="UWI43" s="192"/>
      <c r="UWJ43" s="192"/>
      <c r="UWK43" s="192"/>
      <c r="UWL43" s="192"/>
      <c r="UWM43" s="192"/>
      <c r="UWN43" s="192"/>
      <c r="UWO43" s="192"/>
      <c r="UWP43" s="192"/>
      <c r="UWQ43" s="192"/>
      <c r="UWR43" s="192"/>
      <c r="UWS43" s="192"/>
      <c r="UWT43" s="192"/>
      <c r="UWU43" s="192"/>
      <c r="UWV43" s="192"/>
      <c r="UWW43" s="192"/>
      <c r="UWX43" s="192"/>
      <c r="UWY43" s="192"/>
      <c r="UWZ43" s="192"/>
      <c r="UXA43" s="192"/>
      <c r="UXB43" s="192"/>
      <c r="UXC43" s="192"/>
      <c r="UXD43" s="192"/>
      <c r="UXE43" s="192"/>
      <c r="UXF43" s="192"/>
      <c r="UXG43" s="192"/>
      <c r="UXH43" s="192"/>
      <c r="UXI43" s="192"/>
      <c r="UXJ43" s="192"/>
      <c r="UXK43" s="192"/>
      <c r="UXL43" s="192"/>
      <c r="UXM43" s="192"/>
      <c r="UXN43" s="192"/>
      <c r="UXO43" s="192"/>
      <c r="UXP43" s="192"/>
      <c r="UXQ43" s="192"/>
      <c r="UXR43" s="192"/>
      <c r="UXS43" s="192"/>
      <c r="UXT43" s="192"/>
      <c r="UXU43" s="192"/>
      <c r="UXV43" s="192"/>
      <c r="UXW43" s="192"/>
      <c r="UXX43" s="192"/>
      <c r="UXY43" s="192"/>
      <c r="UXZ43" s="192"/>
      <c r="UYA43" s="192"/>
      <c r="UYB43" s="192"/>
      <c r="UYC43" s="192"/>
      <c r="UYD43" s="192"/>
      <c r="UYE43" s="192"/>
      <c r="UYF43" s="192"/>
      <c r="UYG43" s="192"/>
      <c r="UYH43" s="192"/>
      <c r="UYI43" s="192"/>
      <c r="UYJ43" s="192"/>
      <c r="UYK43" s="192"/>
      <c r="UYL43" s="192"/>
      <c r="UYM43" s="192"/>
      <c r="UYN43" s="192"/>
      <c r="UYO43" s="192"/>
      <c r="UYP43" s="192"/>
      <c r="UYQ43" s="192"/>
      <c r="UYR43" s="192"/>
      <c r="UYS43" s="192"/>
      <c r="UYT43" s="192"/>
      <c r="UYU43" s="192"/>
      <c r="UYV43" s="192"/>
      <c r="UYW43" s="192"/>
      <c r="UYX43" s="192"/>
      <c r="UYY43" s="192"/>
      <c r="UYZ43" s="192"/>
      <c r="UZA43" s="192"/>
      <c r="UZB43" s="192"/>
      <c r="UZC43" s="192"/>
      <c r="UZD43" s="192"/>
      <c r="UZE43" s="192"/>
      <c r="UZF43" s="192"/>
      <c r="UZG43" s="192"/>
      <c r="UZH43" s="192"/>
      <c r="UZI43" s="192"/>
      <c r="UZJ43" s="192"/>
      <c r="UZK43" s="192"/>
      <c r="UZL43" s="192"/>
      <c r="UZM43" s="192"/>
      <c r="UZN43" s="192"/>
      <c r="UZO43" s="192"/>
      <c r="UZP43" s="192"/>
      <c r="UZQ43" s="192"/>
      <c r="UZR43" s="192"/>
      <c r="UZS43" s="192"/>
      <c r="UZT43" s="192"/>
      <c r="UZU43" s="192"/>
      <c r="UZV43" s="192"/>
      <c r="UZW43" s="192"/>
      <c r="UZX43" s="192"/>
      <c r="UZY43" s="192"/>
      <c r="UZZ43" s="192"/>
      <c r="VAA43" s="192"/>
      <c r="VAB43" s="192"/>
      <c r="VAC43" s="192"/>
      <c r="VAD43" s="192"/>
      <c r="VAE43" s="192"/>
      <c r="VAF43" s="192"/>
      <c r="VAG43" s="192"/>
      <c r="VAH43" s="192"/>
      <c r="VAI43" s="192"/>
      <c r="VAJ43" s="192"/>
      <c r="VAK43" s="192"/>
      <c r="VAL43" s="192"/>
      <c r="VAM43" s="192"/>
      <c r="VAN43" s="192"/>
      <c r="VAO43" s="192"/>
      <c r="VAP43" s="192"/>
      <c r="VAQ43" s="192"/>
      <c r="VAR43" s="192"/>
      <c r="VAS43" s="192"/>
      <c r="VAT43" s="192"/>
      <c r="VAU43" s="192"/>
      <c r="VAV43" s="192"/>
      <c r="VAW43" s="192"/>
      <c r="VAX43" s="192"/>
      <c r="VAY43" s="192"/>
      <c r="VAZ43" s="192"/>
      <c r="VBA43" s="192"/>
      <c r="VBB43" s="192"/>
      <c r="VBC43" s="192"/>
      <c r="VBD43" s="192"/>
      <c r="VBE43" s="192"/>
      <c r="VBF43" s="192"/>
      <c r="VBG43" s="192"/>
      <c r="VBH43" s="192"/>
      <c r="VBI43" s="192"/>
      <c r="VBJ43" s="192"/>
      <c r="VBK43" s="192"/>
      <c r="VBL43" s="192"/>
      <c r="VBM43" s="192"/>
      <c r="VBN43" s="192"/>
      <c r="VBO43" s="192"/>
      <c r="VBP43" s="192"/>
      <c r="VBQ43" s="192"/>
      <c r="VBR43" s="192"/>
      <c r="VBS43" s="192"/>
      <c r="VBT43" s="192"/>
      <c r="VBU43" s="192"/>
      <c r="VBV43" s="192"/>
      <c r="VBW43" s="192"/>
      <c r="VBX43" s="192"/>
      <c r="VBY43" s="192"/>
      <c r="VBZ43" s="192"/>
      <c r="VCA43" s="192"/>
      <c r="VCB43" s="192"/>
      <c r="VCC43" s="192"/>
      <c r="VCD43" s="192"/>
      <c r="VCE43" s="192"/>
      <c r="VCF43" s="192"/>
      <c r="VCG43" s="192"/>
      <c r="VCH43" s="192"/>
      <c r="VCI43" s="192"/>
      <c r="VCJ43" s="192"/>
      <c r="VCK43" s="192"/>
      <c r="VCL43" s="192"/>
      <c r="VCM43" s="192"/>
      <c r="VCN43" s="192"/>
      <c r="VCO43" s="192"/>
      <c r="VCP43" s="192"/>
      <c r="VCQ43" s="192"/>
      <c r="VCR43" s="192"/>
      <c r="VCS43" s="192"/>
      <c r="VCT43" s="192"/>
      <c r="VCU43" s="192"/>
      <c r="VCV43" s="192"/>
      <c r="VCW43" s="192"/>
      <c r="VCX43" s="192"/>
      <c r="VCY43" s="192"/>
      <c r="VCZ43" s="192"/>
      <c r="VDA43" s="192"/>
      <c r="VDB43" s="192"/>
      <c r="VDC43" s="192"/>
      <c r="VDD43" s="192"/>
      <c r="VDE43" s="192"/>
      <c r="VDF43" s="192"/>
      <c r="VDG43" s="192"/>
      <c r="VDH43" s="192"/>
      <c r="VDI43" s="192"/>
      <c r="VDJ43" s="192"/>
      <c r="VDK43" s="192"/>
      <c r="VDL43" s="192"/>
      <c r="VDM43" s="192"/>
      <c r="VDN43" s="192"/>
      <c r="VDO43" s="192"/>
      <c r="VDP43" s="192"/>
      <c r="VDQ43" s="192"/>
      <c r="VDR43" s="192"/>
      <c r="VDS43" s="192"/>
      <c r="VDT43" s="192"/>
      <c r="VDU43" s="192"/>
      <c r="VDV43" s="192"/>
      <c r="VDW43" s="192"/>
      <c r="VDX43" s="192"/>
      <c r="VDY43" s="192"/>
      <c r="VDZ43" s="192"/>
      <c r="VEA43" s="192"/>
      <c r="VEB43" s="192"/>
      <c r="VEC43" s="192"/>
      <c r="VED43" s="192"/>
      <c r="VEE43" s="192"/>
      <c r="VEF43" s="192"/>
      <c r="VEG43" s="192"/>
      <c r="VEH43" s="192"/>
      <c r="VEI43" s="192"/>
      <c r="VEJ43" s="192"/>
      <c r="VEK43" s="192"/>
      <c r="VEL43" s="192"/>
      <c r="VEM43" s="192"/>
      <c r="VEN43" s="192"/>
      <c r="VEO43" s="192"/>
      <c r="VEP43" s="192"/>
      <c r="VEQ43" s="192"/>
      <c r="VER43" s="192"/>
      <c r="VES43" s="192"/>
      <c r="VET43" s="192"/>
      <c r="VEU43" s="192"/>
      <c r="VEV43" s="192"/>
      <c r="VEW43" s="192"/>
      <c r="VEX43" s="192"/>
      <c r="VEY43" s="192"/>
      <c r="VEZ43" s="192"/>
      <c r="VFA43" s="192"/>
      <c r="VFB43" s="192"/>
      <c r="VFC43" s="192"/>
      <c r="VFD43" s="192"/>
      <c r="VFE43" s="192"/>
      <c r="VFF43" s="192"/>
      <c r="VFG43" s="192"/>
      <c r="VFH43" s="192"/>
      <c r="VFI43" s="192"/>
      <c r="VFJ43" s="192"/>
      <c r="VFK43" s="192"/>
      <c r="VFL43" s="192"/>
      <c r="VFM43" s="192"/>
      <c r="VFN43" s="192"/>
      <c r="VFO43" s="192"/>
      <c r="VFP43" s="192"/>
      <c r="VFQ43" s="192"/>
      <c r="VFR43" s="192"/>
      <c r="VFS43" s="192"/>
      <c r="VFT43" s="192"/>
      <c r="VFU43" s="192"/>
      <c r="VFV43" s="192"/>
      <c r="VFW43" s="192"/>
      <c r="VFX43" s="192"/>
      <c r="VFY43" s="192"/>
      <c r="VFZ43" s="192"/>
      <c r="VGA43" s="192"/>
      <c r="VGB43" s="192"/>
      <c r="VGC43" s="192"/>
      <c r="VGD43" s="192"/>
      <c r="VGE43" s="192"/>
      <c r="VGF43" s="192"/>
      <c r="VGG43" s="192"/>
      <c r="VGH43" s="192"/>
      <c r="VGI43" s="192"/>
      <c r="VGJ43" s="192"/>
      <c r="VGK43" s="192"/>
      <c r="VGL43" s="192"/>
      <c r="VGM43" s="192"/>
      <c r="VGN43" s="192"/>
      <c r="VGO43" s="192"/>
      <c r="VGP43" s="192"/>
      <c r="VGQ43" s="192"/>
      <c r="VGR43" s="192"/>
      <c r="VGS43" s="192"/>
      <c r="VGT43" s="192"/>
      <c r="VGU43" s="192"/>
      <c r="VGV43" s="192"/>
      <c r="VGW43" s="192"/>
      <c r="VGX43" s="192"/>
      <c r="VGY43" s="192"/>
      <c r="VGZ43" s="192"/>
      <c r="VHA43" s="192"/>
      <c r="VHB43" s="192"/>
      <c r="VHC43" s="192"/>
      <c r="VHD43" s="192"/>
      <c r="VHE43" s="192"/>
      <c r="VHF43" s="192"/>
      <c r="VHG43" s="192"/>
      <c r="VHH43" s="192"/>
      <c r="VHI43" s="192"/>
      <c r="VHJ43" s="192"/>
      <c r="VHK43" s="192"/>
      <c r="VHL43" s="192"/>
      <c r="VHM43" s="192"/>
      <c r="VHN43" s="192"/>
      <c r="VHO43" s="192"/>
      <c r="VHP43" s="192"/>
      <c r="VHQ43" s="192"/>
      <c r="VHR43" s="192"/>
      <c r="VHS43" s="192"/>
      <c r="VHT43" s="192"/>
      <c r="VHU43" s="192"/>
      <c r="VHV43" s="192"/>
      <c r="VHW43" s="192"/>
      <c r="VHX43" s="192"/>
      <c r="VHY43" s="192"/>
      <c r="VHZ43" s="192"/>
      <c r="VIA43" s="192"/>
      <c r="VIB43" s="192"/>
      <c r="VIC43" s="192"/>
      <c r="VID43" s="192"/>
      <c r="VIE43" s="192"/>
      <c r="VIF43" s="192"/>
      <c r="VIG43" s="192"/>
      <c r="VIH43" s="192"/>
      <c r="VII43" s="192"/>
      <c r="VIJ43" s="192"/>
      <c r="VIK43" s="192"/>
      <c r="VIL43" s="192"/>
      <c r="VIM43" s="192"/>
      <c r="VIN43" s="192"/>
      <c r="VIO43" s="192"/>
      <c r="VIP43" s="192"/>
      <c r="VIQ43" s="192"/>
      <c r="VIR43" s="192"/>
      <c r="VIS43" s="192"/>
      <c r="VIT43" s="192"/>
      <c r="VIU43" s="192"/>
      <c r="VIV43" s="192"/>
      <c r="VIW43" s="192"/>
      <c r="VIX43" s="192"/>
      <c r="VIY43" s="192"/>
      <c r="VIZ43" s="192"/>
      <c r="VJA43" s="192"/>
      <c r="VJB43" s="192"/>
      <c r="VJC43" s="192"/>
      <c r="VJD43" s="192"/>
      <c r="VJE43" s="192"/>
      <c r="VJF43" s="192"/>
      <c r="VJG43" s="192"/>
      <c r="VJH43" s="192"/>
      <c r="VJI43" s="192"/>
      <c r="VJJ43" s="192"/>
      <c r="VJK43" s="192"/>
      <c r="VJL43" s="192"/>
      <c r="VJM43" s="192"/>
      <c r="VJN43" s="192"/>
      <c r="VJO43" s="192"/>
      <c r="VJP43" s="192"/>
      <c r="VJQ43" s="192"/>
      <c r="VJR43" s="192"/>
      <c r="VJS43" s="192"/>
      <c r="VJT43" s="192"/>
      <c r="VJU43" s="192"/>
      <c r="VJV43" s="192"/>
      <c r="VJW43" s="192"/>
      <c r="VJX43" s="192"/>
      <c r="VJY43" s="192"/>
      <c r="VJZ43" s="192"/>
      <c r="VKA43" s="192"/>
      <c r="VKB43" s="192"/>
      <c r="VKC43" s="192"/>
      <c r="VKD43" s="192"/>
      <c r="VKE43" s="192"/>
      <c r="VKF43" s="192"/>
      <c r="VKG43" s="192"/>
      <c r="VKH43" s="192"/>
      <c r="VKI43" s="192"/>
      <c r="VKJ43" s="192"/>
      <c r="VKK43" s="192"/>
      <c r="VKL43" s="192"/>
      <c r="VKM43" s="192"/>
      <c r="VKN43" s="192"/>
      <c r="VKO43" s="192"/>
      <c r="VKP43" s="192"/>
      <c r="VKQ43" s="192"/>
      <c r="VKR43" s="192"/>
      <c r="VKS43" s="192"/>
      <c r="VKT43" s="192"/>
      <c r="VKU43" s="192"/>
      <c r="VKV43" s="192"/>
      <c r="VKW43" s="192"/>
      <c r="VKX43" s="192"/>
      <c r="VKY43" s="192"/>
      <c r="VKZ43" s="192"/>
      <c r="VLA43" s="192"/>
      <c r="VLB43" s="192"/>
      <c r="VLC43" s="192"/>
      <c r="VLD43" s="192"/>
      <c r="VLE43" s="192"/>
      <c r="VLF43" s="192"/>
      <c r="VLG43" s="192"/>
      <c r="VLH43" s="192"/>
      <c r="VLI43" s="192"/>
      <c r="VLJ43" s="192"/>
      <c r="VLK43" s="192"/>
      <c r="VLL43" s="192"/>
      <c r="VLM43" s="192"/>
      <c r="VLN43" s="192"/>
      <c r="VLO43" s="192"/>
      <c r="VLP43" s="192"/>
      <c r="VLQ43" s="192"/>
      <c r="VLR43" s="192"/>
      <c r="VLS43" s="192"/>
      <c r="VLT43" s="192"/>
      <c r="VLU43" s="192"/>
      <c r="VLV43" s="192"/>
      <c r="VLW43" s="192"/>
      <c r="VLX43" s="192"/>
      <c r="VLY43" s="192"/>
      <c r="VLZ43" s="192"/>
      <c r="VMA43" s="192"/>
      <c r="VMB43" s="192"/>
      <c r="VMC43" s="192"/>
      <c r="VMD43" s="192"/>
      <c r="VME43" s="192"/>
      <c r="VMF43" s="192"/>
      <c r="VMG43" s="192"/>
      <c r="VMH43" s="192"/>
      <c r="VMI43" s="192"/>
      <c r="VMJ43" s="192"/>
      <c r="VMK43" s="192"/>
      <c r="VML43" s="192"/>
      <c r="VMM43" s="192"/>
      <c r="VMN43" s="192"/>
      <c r="VMO43" s="192"/>
      <c r="VMP43" s="192"/>
      <c r="VMQ43" s="192"/>
      <c r="VMR43" s="192"/>
      <c r="VMS43" s="192"/>
      <c r="VMT43" s="192"/>
      <c r="VMU43" s="192"/>
      <c r="VMV43" s="192"/>
      <c r="VMW43" s="192"/>
      <c r="VMX43" s="192"/>
      <c r="VMY43" s="192"/>
      <c r="VMZ43" s="192"/>
      <c r="VNA43" s="192"/>
      <c r="VNB43" s="192"/>
      <c r="VNC43" s="192"/>
      <c r="VND43" s="192"/>
      <c r="VNE43" s="192"/>
      <c r="VNF43" s="192"/>
      <c r="VNG43" s="192"/>
      <c r="VNH43" s="192"/>
      <c r="VNI43" s="192"/>
      <c r="VNJ43" s="192"/>
      <c r="VNK43" s="192"/>
      <c r="VNL43" s="192"/>
      <c r="VNM43" s="192"/>
      <c r="VNN43" s="192"/>
      <c r="VNO43" s="192"/>
      <c r="VNP43" s="192"/>
      <c r="VNQ43" s="192"/>
      <c r="VNR43" s="192"/>
      <c r="VNS43" s="192"/>
      <c r="VNT43" s="192"/>
      <c r="VNU43" s="192"/>
      <c r="VNV43" s="192"/>
      <c r="VNW43" s="192"/>
      <c r="VNX43" s="192"/>
      <c r="VNY43" s="192"/>
      <c r="VNZ43" s="192"/>
      <c r="VOA43" s="192"/>
      <c r="VOB43" s="192"/>
      <c r="VOC43" s="192"/>
      <c r="VOD43" s="192"/>
      <c r="VOE43" s="192"/>
      <c r="VOF43" s="192"/>
      <c r="VOG43" s="192"/>
      <c r="VOH43" s="192"/>
      <c r="VOI43" s="192"/>
      <c r="VOJ43" s="192"/>
      <c r="VOK43" s="192"/>
      <c r="VOL43" s="192"/>
      <c r="VOM43" s="192"/>
      <c r="VON43" s="192"/>
      <c r="VOO43" s="192"/>
      <c r="VOP43" s="192"/>
      <c r="VOQ43" s="192"/>
      <c r="VOR43" s="192"/>
      <c r="VOS43" s="192"/>
      <c r="VOT43" s="192"/>
      <c r="VOU43" s="192"/>
      <c r="VOV43" s="192"/>
      <c r="VOW43" s="192"/>
      <c r="VOX43" s="192"/>
      <c r="VOY43" s="192"/>
      <c r="VOZ43" s="192"/>
      <c r="VPA43" s="192"/>
      <c r="VPB43" s="192"/>
      <c r="VPC43" s="192"/>
      <c r="VPD43" s="192"/>
      <c r="VPE43" s="192"/>
      <c r="VPF43" s="192"/>
      <c r="VPG43" s="192"/>
      <c r="VPH43" s="192"/>
      <c r="VPI43" s="192"/>
      <c r="VPJ43" s="192"/>
      <c r="VPK43" s="192"/>
      <c r="VPL43" s="192"/>
      <c r="VPM43" s="192"/>
      <c r="VPN43" s="192"/>
      <c r="VPO43" s="192"/>
      <c r="VPP43" s="192"/>
      <c r="VPQ43" s="192"/>
      <c r="VPR43" s="192"/>
      <c r="VPS43" s="192"/>
      <c r="VPT43" s="192"/>
      <c r="VPU43" s="192"/>
      <c r="VPV43" s="192"/>
      <c r="VPW43" s="192"/>
      <c r="VPX43" s="192"/>
      <c r="VPY43" s="192"/>
      <c r="VPZ43" s="192"/>
      <c r="VQA43" s="192"/>
      <c r="VQB43" s="192"/>
      <c r="VQC43" s="192"/>
      <c r="VQD43" s="192"/>
      <c r="VQE43" s="192"/>
      <c r="VQF43" s="192"/>
      <c r="VQG43" s="192"/>
      <c r="VQH43" s="192"/>
      <c r="VQI43" s="192"/>
      <c r="VQJ43" s="192"/>
      <c r="VQK43" s="192"/>
      <c r="VQL43" s="192"/>
      <c r="VQM43" s="192"/>
      <c r="VQN43" s="192"/>
      <c r="VQO43" s="192"/>
      <c r="VQP43" s="192"/>
      <c r="VQQ43" s="192"/>
      <c r="VQR43" s="192"/>
      <c r="VQS43" s="192"/>
      <c r="VQT43" s="192"/>
      <c r="VQU43" s="192"/>
      <c r="VQV43" s="192"/>
      <c r="VQW43" s="192"/>
      <c r="VQX43" s="192"/>
      <c r="VQY43" s="192"/>
      <c r="VQZ43" s="192"/>
      <c r="VRA43" s="192"/>
      <c r="VRB43" s="192"/>
      <c r="VRC43" s="192"/>
      <c r="VRD43" s="192"/>
      <c r="VRE43" s="192"/>
      <c r="VRF43" s="192"/>
      <c r="VRG43" s="192"/>
      <c r="VRH43" s="192"/>
      <c r="VRI43" s="192"/>
      <c r="VRJ43" s="192"/>
      <c r="VRK43" s="192"/>
      <c r="VRL43" s="192"/>
      <c r="VRM43" s="192"/>
      <c r="VRN43" s="192"/>
      <c r="VRO43" s="192"/>
      <c r="VRP43" s="192"/>
      <c r="VRQ43" s="192"/>
      <c r="VRR43" s="192"/>
      <c r="VRS43" s="192"/>
      <c r="VRT43" s="192"/>
      <c r="VRU43" s="192"/>
      <c r="VRV43" s="192"/>
      <c r="VRW43" s="192"/>
      <c r="VRX43" s="192"/>
      <c r="VRY43" s="192"/>
      <c r="VRZ43" s="192"/>
      <c r="VSA43" s="192"/>
      <c r="VSB43" s="192"/>
      <c r="VSC43" s="192"/>
      <c r="VSD43" s="192"/>
      <c r="VSE43" s="192"/>
      <c r="VSF43" s="192"/>
      <c r="VSG43" s="192"/>
      <c r="VSH43" s="192"/>
      <c r="VSI43" s="192"/>
      <c r="VSJ43" s="192"/>
      <c r="VSK43" s="192"/>
      <c r="VSL43" s="192"/>
      <c r="VSM43" s="192"/>
      <c r="VSN43" s="192"/>
      <c r="VSO43" s="192"/>
      <c r="VSP43" s="192"/>
      <c r="VSQ43" s="192"/>
      <c r="VSR43" s="192"/>
      <c r="VSS43" s="192"/>
      <c r="VST43" s="192"/>
      <c r="VSU43" s="192"/>
      <c r="VSV43" s="192"/>
      <c r="VSW43" s="192"/>
      <c r="VSX43" s="192"/>
      <c r="VSY43" s="192"/>
      <c r="VSZ43" s="192"/>
      <c r="VTA43" s="192"/>
      <c r="VTB43" s="192"/>
      <c r="VTC43" s="192"/>
      <c r="VTD43" s="192"/>
      <c r="VTE43" s="192"/>
      <c r="VTF43" s="192"/>
      <c r="VTG43" s="192"/>
      <c r="VTH43" s="192"/>
      <c r="VTI43" s="192"/>
      <c r="VTJ43" s="192"/>
      <c r="VTK43" s="192"/>
      <c r="VTL43" s="192"/>
      <c r="VTM43" s="192"/>
      <c r="VTN43" s="192"/>
      <c r="VTO43" s="192"/>
      <c r="VTP43" s="192"/>
      <c r="VTQ43" s="192"/>
      <c r="VTR43" s="192"/>
      <c r="VTS43" s="192"/>
      <c r="VTT43" s="192"/>
      <c r="VTU43" s="192"/>
      <c r="VTV43" s="192"/>
      <c r="VTW43" s="192"/>
      <c r="VTX43" s="192"/>
      <c r="VTY43" s="192"/>
      <c r="VTZ43" s="192"/>
      <c r="VUA43" s="192"/>
      <c r="VUB43" s="192"/>
      <c r="VUC43" s="192"/>
      <c r="VUD43" s="192"/>
      <c r="VUE43" s="192"/>
      <c r="VUF43" s="192"/>
      <c r="VUG43" s="192"/>
      <c r="VUH43" s="192"/>
      <c r="VUI43" s="192"/>
      <c r="VUJ43" s="192"/>
      <c r="VUK43" s="192"/>
      <c r="VUL43" s="192"/>
      <c r="VUM43" s="192"/>
      <c r="VUN43" s="192"/>
      <c r="VUO43" s="192"/>
      <c r="VUP43" s="192"/>
      <c r="VUQ43" s="192"/>
      <c r="VUR43" s="192"/>
      <c r="VUS43" s="192"/>
      <c r="VUT43" s="192"/>
      <c r="VUU43" s="192"/>
      <c r="VUV43" s="192"/>
      <c r="VUW43" s="192"/>
      <c r="VUX43" s="192"/>
      <c r="VUY43" s="192"/>
      <c r="VUZ43" s="192"/>
      <c r="VVA43" s="192"/>
      <c r="VVB43" s="192"/>
      <c r="VVC43" s="192"/>
      <c r="VVD43" s="192"/>
      <c r="VVE43" s="192"/>
      <c r="VVF43" s="192"/>
      <c r="VVG43" s="192"/>
      <c r="VVH43" s="192"/>
      <c r="VVI43" s="192"/>
      <c r="VVJ43" s="192"/>
      <c r="VVK43" s="192"/>
      <c r="VVL43" s="192"/>
      <c r="VVM43" s="192"/>
      <c r="VVN43" s="192"/>
      <c r="VVO43" s="192"/>
      <c r="VVP43" s="192"/>
      <c r="VVQ43" s="192"/>
      <c r="VVR43" s="192"/>
      <c r="VVS43" s="192"/>
      <c r="VVT43" s="192"/>
      <c r="VVU43" s="192"/>
      <c r="VVV43" s="192"/>
      <c r="VVW43" s="192"/>
      <c r="VVX43" s="192"/>
      <c r="VVY43" s="192"/>
      <c r="VVZ43" s="192"/>
      <c r="VWA43" s="192"/>
      <c r="VWB43" s="192"/>
      <c r="VWC43" s="192"/>
      <c r="VWD43" s="192"/>
      <c r="VWE43" s="192"/>
      <c r="VWF43" s="192"/>
      <c r="VWG43" s="192"/>
      <c r="VWH43" s="192"/>
      <c r="VWI43" s="192"/>
      <c r="VWJ43" s="192"/>
      <c r="VWK43" s="192"/>
      <c r="VWL43" s="192"/>
      <c r="VWM43" s="192"/>
      <c r="VWN43" s="192"/>
      <c r="VWO43" s="192"/>
      <c r="VWP43" s="192"/>
      <c r="VWQ43" s="192"/>
      <c r="VWR43" s="192"/>
      <c r="VWS43" s="192"/>
      <c r="VWT43" s="192"/>
      <c r="VWU43" s="192"/>
      <c r="VWV43" s="192"/>
      <c r="VWW43" s="192"/>
      <c r="VWX43" s="192"/>
      <c r="VWY43" s="192"/>
      <c r="VWZ43" s="192"/>
      <c r="VXA43" s="192"/>
      <c r="VXB43" s="192"/>
      <c r="VXC43" s="192"/>
      <c r="VXD43" s="192"/>
      <c r="VXE43" s="192"/>
      <c r="VXF43" s="192"/>
      <c r="VXG43" s="192"/>
      <c r="VXH43" s="192"/>
      <c r="VXI43" s="192"/>
      <c r="VXJ43" s="192"/>
      <c r="VXK43" s="192"/>
      <c r="VXL43" s="192"/>
      <c r="VXM43" s="192"/>
      <c r="VXN43" s="192"/>
      <c r="VXO43" s="192"/>
      <c r="VXP43" s="192"/>
      <c r="VXQ43" s="192"/>
      <c r="VXR43" s="192"/>
      <c r="VXS43" s="192"/>
      <c r="VXT43" s="192"/>
      <c r="VXU43" s="192"/>
      <c r="VXV43" s="192"/>
      <c r="VXW43" s="192"/>
      <c r="VXX43" s="192"/>
      <c r="VXY43" s="192"/>
      <c r="VXZ43" s="192"/>
      <c r="VYA43" s="192"/>
      <c r="VYB43" s="192"/>
      <c r="VYC43" s="192"/>
      <c r="VYD43" s="192"/>
      <c r="VYE43" s="192"/>
      <c r="VYF43" s="192"/>
      <c r="VYG43" s="192"/>
      <c r="VYH43" s="192"/>
      <c r="VYI43" s="192"/>
      <c r="VYJ43" s="192"/>
      <c r="VYK43" s="192"/>
      <c r="VYL43" s="192"/>
      <c r="VYM43" s="192"/>
      <c r="VYN43" s="192"/>
      <c r="VYO43" s="192"/>
      <c r="VYP43" s="192"/>
      <c r="VYQ43" s="192"/>
      <c r="VYR43" s="192"/>
      <c r="VYS43" s="192"/>
      <c r="VYT43" s="192"/>
      <c r="VYU43" s="192"/>
      <c r="VYV43" s="192"/>
      <c r="VYW43" s="192"/>
      <c r="VYX43" s="192"/>
      <c r="VYY43" s="192"/>
      <c r="VYZ43" s="192"/>
      <c r="VZA43" s="192"/>
      <c r="VZB43" s="192"/>
      <c r="VZC43" s="192"/>
      <c r="VZD43" s="192"/>
      <c r="VZE43" s="192"/>
      <c r="VZF43" s="192"/>
      <c r="VZG43" s="192"/>
      <c r="VZH43" s="192"/>
      <c r="VZI43" s="192"/>
      <c r="VZJ43" s="192"/>
      <c r="VZK43" s="192"/>
      <c r="VZL43" s="192"/>
      <c r="VZM43" s="192"/>
      <c r="VZN43" s="192"/>
      <c r="VZO43" s="192"/>
      <c r="VZP43" s="192"/>
      <c r="VZQ43" s="192"/>
      <c r="VZR43" s="192"/>
      <c r="VZS43" s="192"/>
      <c r="VZT43" s="192"/>
      <c r="VZU43" s="192"/>
      <c r="VZV43" s="192"/>
      <c r="VZW43" s="192"/>
      <c r="VZX43" s="192"/>
      <c r="VZY43" s="192"/>
      <c r="VZZ43" s="192"/>
      <c r="WAA43" s="192"/>
      <c r="WAB43" s="192"/>
      <c r="WAC43" s="192"/>
      <c r="WAD43" s="192"/>
      <c r="WAE43" s="192"/>
      <c r="WAF43" s="192"/>
      <c r="WAG43" s="192"/>
      <c r="WAH43" s="192"/>
      <c r="WAI43" s="192"/>
      <c r="WAJ43" s="192"/>
      <c r="WAK43" s="192"/>
      <c r="WAL43" s="192"/>
      <c r="WAM43" s="192"/>
      <c r="WAN43" s="192"/>
      <c r="WAO43" s="192"/>
      <c r="WAP43" s="192"/>
      <c r="WAQ43" s="192"/>
      <c r="WAR43" s="192"/>
      <c r="WAS43" s="192"/>
      <c r="WAT43" s="192"/>
      <c r="WAU43" s="192"/>
      <c r="WAV43" s="192"/>
      <c r="WAW43" s="192"/>
      <c r="WAX43" s="192"/>
      <c r="WAY43" s="192"/>
      <c r="WAZ43" s="192"/>
      <c r="WBA43" s="192"/>
      <c r="WBB43" s="192"/>
      <c r="WBC43" s="192"/>
      <c r="WBD43" s="192"/>
      <c r="WBE43" s="192"/>
      <c r="WBF43" s="192"/>
      <c r="WBG43" s="192"/>
      <c r="WBH43" s="192"/>
      <c r="WBI43" s="192"/>
      <c r="WBJ43" s="192"/>
      <c r="WBK43" s="192"/>
      <c r="WBL43" s="192"/>
      <c r="WBM43" s="192"/>
      <c r="WBN43" s="192"/>
      <c r="WBO43" s="192"/>
      <c r="WBP43" s="192"/>
      <c r="WBQ43" s="192"/>
      <c r="WBR43" s="192"/>
      <c r="WBS43" s="192"/>
      <c r="WBT43" s="192"/>
      <c r="WBU43" s="192"/>
      <c r="WBV43" s="192"/>
      <c r="WBW43" s="192"/>
      <c r="WBX43" s="192"/>
      <c r="WBY43" s="192"/>
      <c r="WBZ43" s="192"/>
      <c r="WCA43" s="192"/>
      <c r="WCB43" s="192"/>
      <c r="WCC43" s="192"/>
      <c r="WCD43" s="192"/>
      <c r="WCE43" s="192"/>
      <c r="WCF43" s="192"/>
      <c r="WCG43" s="192"/>
      <c r="WCH43" s="192"/>
      <c r="WCI43" s="192"/>
      <c r="WCJ43" s="192"/>
      <c r="WCK43" s="192"/>
      <c r="WCL43" s="192"/>
      <c r="WCM43" s="192"/>
      <c r="WCN43" s="192"/>
      <c r="WCO43" s="192"/>
      <c r="WCP43" s="192"/>
      <c r="WCQ43" s="192"/>
      <c r="WCR43" s="192"/>
      <c r="WCS43" s="192"/>
      <c r="WCT43" s="192"/>
      <c r="WCU43" s="192"/>
      <c r="WCV43" s="192"/>
      <c r="WCW43" s="192"/>
      <c r="WCX43" s="192"/>
      <c r="WCY43" s="192"/>
      <c r="WCZ43" s="192"/>
      <c r="WDA43" s="192"/>
      <c r="WDB43" s="192"/>
      <c r="WDC43" s="192"/>
      <c r="WDD43" s="192"/>
      <c r="WDE43" s="192"/>
      <c r="WDF43" s="192"/>
      <c r="WDG43" s="192"/>
      <c r="WDH43" s="192"/>
      <c r="WDI43" s="192"/>
      <c r="WDJ43" s="192"/>
      <c r="WDK43" s="192"/>
      <c r="WDL43" s="192"/>
      <c r="WDM43" s="192"/>
      <c r="WDN43" s="192"/>
      <c r="WDO43" s="192"/>
      <c r="WDP43" s="192"/>
      <c r="WDQ43" s="192"/>
      <c r="WDR43" s="192"/>
      <c r="WDS43" s="192"/>
      <c r="WDT43" s="192"/>
      <c r="WDU43" s="192"/>
      <c r="WDV43" s="192"/>
      <c r="WDW43" s="192"/>
      <c r="WDX43" s="192"/>
      <c r="WDY43" s="192"/>
      <c r="WDZ43" s="192"/>
      <c r="WEA43" s="192"/>
      <c r="WEB43" s="192"/>
      <c r="WEC43" s="192"/>
      <c r="WED43" s="192"/>
      <c r="WEE43" s="192"/>
      <c r="WEF43" s="192"/>
      <c r="WEG43" s="192"/>
      <c r="WEH43" s="192"/>
      <c r="WEI43" s="192"/>
      <c r="WEJ43" s="192"/>
      <c r="WEK43" s="192"/>
      <c r="WEL43" s="192"/>
      <c r="WEM43" s="192"/>
      <c r="WEN43" s="192"/>
      <c r="WEO43" s="192"/>
      <c r="WEP43" s="192"/>
      <c r="WEQ43" s="192"/>
      <c r="WER43" s="192"/>
      <c r="WES43" s="192"/>
      <c r="WET43" s="192"/>
      <c r="WEU43" s="192"/>
      <c r="WEV43" s="192"/>
      <c r="WEW43" s="192"/>
      <c r="WEX43" s="192"/>
      <c r="WEY43" s="192"/>
      <c r="WEZ43" s="192"/>
      <c r="WFA43" s="192"/>
      <c r="WFB43" s="192"/>
      <c r="WFC43" s="192"/>
      <c r="WFD43" s="192"/>
      <c r="WFE43" s="192"/>
      <c r="WFF43" s="192"/>
      <c r="WFG43" s="192"/>
      <c r="WFH43" s="192"/>
      <c r="WFI43" s="192"/>
      <c r="WFJ43" s="192"/>
      <c r="WFK43" s="192"/>
      <c r="WFL43" s="192"/>
      <c r="WFM43" s="192"/>
      <c r="WFN43" s="192"/>
      <c r="WFO43" s="192"/>
      <c r="WFP43" s="192"/>
      <c r="WFQ43" s="192"/>
      <c r="WFR43" s="192"/>
      <c r="WFS43" s="192"/>
      <c r="WFT43" s="192"/>
      <c r="WFU43" s="192"/>
      <c r="WFV43" s="192"/>
      <c r="WFW43" s="192"/>
      <c r="WFX43" s="192"/>
      <c r="WFY43" s="192"/>
      <c r="WFZ43" s="192"/>
      <c r="WGA43" s="192"/>
      <c r="WGB43" s="192"/>
      <c r="WGC43" s="192"/>
      <c r="WGD43" s="192"/>
      <c r="WGE43" s="192"/>
      <c r="WGF43" s="192"/>
      <c r="WGG43" s="192"/>
      <c r="WGH43" s="192"/>
      <c r="WGI43" s="192"/>
      <c r="WGJ43" s="192"/>
      <c r="WGK43" s="192"/>
      <c r="WGL43" s="192"/>
      <c r="WGM43" s="192"/>
      <c r="WGN43" s="192"/>
      <c r="WGO43" s="192"/>
      <c r="WGP43" s="192"/>
      <c r="WGQ43" s="192"/>
      <c r="WGR43" s="192"/>
      <c r="WGS43" s="192"/>
      <c r="WGT43" s="192"/>
      <c r="WGU43" s="192"/>
      <c r="WGV43" s="192"/>
      <c r="WGW43" s="192"/>
      <c r="WGX43" s="192"/>
      <c r="WGY43" s="192"/>
      <c r="WGZ43" s="192"/>
      <c r="WHA43" s="192"/>
      <c r="WHB43" s="192"/>
      <c r="WHC43" s="192"/>
      <c r="WHD43" s="192"/>
      <c r="WHE43" s="192"/>
      <c r="WHF43" s="192"/>
      <c r="WHG43" s="192"/>
      <c r="WHH43" s="192"/>
      <c r="WHI43" s="192"/>
      <c r="WHJ43" s="192"/>
      <c r="WHK43" s="192"/>
      <c r="WHL43" s="192"/>
      <c r="WHM43" s="192"/>
      <c r="WHN43" s="192"/>
      <c r="WHO43" s="192"/>
      <c r="WHP43" s="192"/>
      <c r="WHQ43" s="192"/>
      <c r="WHR43" s="192"/>
      <c r="WHS43" s="192"/>
      <c r="WHT43" s="192"/>
      <c r="WHU43" s="192"/>
      <c r="WHV43" s="192"/>
      <c r="WHW43" s="192"/>
      <c r="WHX43" s="192"/>
      <c r="WHY43" s="192"/>
      <c r="WHZ43" s="192"/>
      <c r="WIA43" s="192"/>
      <c r="WIB43" s="192"/>
      <c r="WIC43" s="192"/>
      <c r="WID43" s="192"/>
      <c r="WIE43" s="192"/>
      <c r="WIF43" s="192"/>
      <c r="WIG43" s="192"/>
      <c r="WIH43" s="192"/>
      <c r="WII43" s="192"/>
      <c r="WIJ43" s="192"/>
      <c r="WIK43" s="192"/>
      <c r="WIL43" s="192"/>
      <c r="WIM43" s="192"/>
      <c r="WIN43" s="192"/>
      <c r="WIO43" s="192"/>
      <c r="WIP43" s="192"/>
      <c r="WIQ43" s="192"/>
      <c r="WIR43" s="192"/>
      <c r="WIS43" s="192"/>
      <c r="WIT43" s="192"/>
      <c r="WIU43" s="192"/>
      <c r="WIV43" s="192"/>
      <c r="WIW43" s="192"/>
      <c r="WIX43" s="192"/>
      <c r="WIY43" s="192"/>
      <c r="WIZ43" s="192"/>
      <c r="WJA43" s="192"/>
      <c r="WJB43" s="192"/>
      <c r="WJC43" s="192"/>
      <c r="WJD43" s="192"/>
      <c r="WJE43" s="192"/>
      <c r="WJF43" s="192"/>
      <c r="WJG43" s="192"/>
      <c r="WJH43" s="192"/>
      <c r="WJI43" s="192"/>
      <c r="WJJ43" s="192"/>
      <c r="WJK43" s="192"/>
      <c r="WJL43" s="192"/>
      <c r="WJM43" s="192"/>
      <c r="WJN43" s="192"/>
      <c r="WJO43" s="192"/>
      <c r="WJP43" s="192"/>
      <c r="WJQ43" s="192"/>
      <c r="WJR43" s="192"/>
      <c r="WJS43" s="192"/>
      <c r="WJT43" s="192"/>
      <c r="WJU43" s="192"/>
      <c r="WJV43" s="192"/>
      <c r="WJW43" s="192"/>
      <c r="WJX43" s="192"/>
      <c r="WJY43" s="192"/>
      <c r="WJZ43" s="192"/>
      <c r="WKA43" s="192"/>
      <c r="WKB43" s="192"/>
      <c r="WKC43" s="192"/>
      <c r="WKD43" s="192"/>
      <c r="WKE43" s="192"/>
      <c r="WKF43" s="192"/>
      <c r="WKG43" s="192"/>
      <c r="WKH43" s="192"/>
      <c r="WKI43" s="192"/>
      <c r="WKJ43" s="192"/>
      <c r="WKK43" s="192"/>
      <c r="WKL43" s="192"/>
      <c r="WKM43" s="192"/>
      <c r="WKN43" s="192"/>
      <c r="WKO43" s="192"/>
      <c r="WKP43" s="192"/>
      <c r="WKQ43" s="192"/>
      <c r="WKR43" s="192"/>
      <c r="WKS43" s="192"/>
      <c r="WKT43" s="192"/>
      <c r="WKU43" s="192"/>
      <c r="WKV43" s="192"/>
      <c r="WKW43" s="192"/>
      <c r="WKX43" s="192"/>
      <c r="WKY43" s="192"/>
      <c r="WKZ43" s="192"/>
      <c r="WLA43" s="192"/>
      <c r="WLB43" s="192"/>
      <c r="WLC43" s="192"/>
      <c r="WLD43" s="192"/>
      <c r="WLE43" s="192"/>
      <c r="WLF43" s="192"/>
      <c r="WLG43" s="192"/>
      <c r="WLH43" s="192"/>
      <c r="WLI43" s="192"/>
      <c r="WLJ43" s="192"/>
      <c r="WLK43" s="192"/>
      <c r="WLL43" s="192"/>
      <c r="WLM43" s="192"/>
      <c r="WLN43" s="192"/>
      <c r="WLO43" s="192"/>
      <c r="WLP43" s="192"/>
      <c r="WLQ43" s="192"/>
      <c r="WLR43" s="192"/>
      <c r="WLS43" s="192"/>
      <c r="WLT43" s="192"/>
      <c r="WLU43" s="192"/>
      <c r="WLV43" s="192"/>
      <c r="WLW43" s="192"/>
      <c r="WLX43" s="192"/>
      <c r="WLY43" s="192"/>
      <c r="WLZ43" s="192"/>
      <c r="WMA43" s="192"/>
      <c r="WMB43" s="192"/>
      <c r="WMC43" s="192"/>
      <c r="WMD43" s="192"/>
      <c r="WME43" s="192"/>
      <c r="WMF43" s="192"/>
      <c r="WMG43" s="192"/>
      <c r="WMH43" s="192"/>
      <c r="WMI43" s="192"/>
      <c r="WMJ43" s="192"/>
      <c r="WMK43" s="192"/>
      <c r="WML43" s="192"/>
      <c r="WMM43" s="192"/>
      <c r="WMN43" s="192"/>
      <c r="WMO43" s="192"/>
      <c r="WMP43" s="192"/>
      <c r="WMQ43" s="192"/>
      <c r="WMR43" s="192"/>
      <c r="WMS43" s="192"/>
      <c r="WMT43" s="192"/>
      <c r="WMU43" s="192"/>
      <c r="WMV43" s="192"/>
      <c r="WMW43" s="192"/>
      <c r="WMX43" s="192"/>
      <c r="WMY43" s="192"/>
      <c r="WMZ43" s="192"/>
      <c r="WNA43" s="192"/>
      <c r="WNB43" s="192"/>
      <c r="WNC43" s="192"/>
      <c r="WND43" s="192"/>
      <c r="WNE43" s="192"/>
      <c r="WNF43" s="192"/>
      <c r="WNG43" s="192"/>
      <c r="WNH43" s="192"/>
      <c r="WNI43" s="192"/>
      <c r="WNJ43" s="192"/>
      <c r="WNK43" s="192"/>
      <c r="WNL43" s="192"/>
      <c r="WNM43" s="192"/>
      <c r="WNN43" s="192"/>
      <c r="WNO43" s="192"/>
      <c r="WNP43" s="192"/>
      <c r="WNQ43" s="192"/>
      <c r="WNR43" s="192"/>
      <c r="WNS43" s="192"/>
      <c r="WNT43" s="192"/>
      <c r="WNU43" s="192"/>
      <c r="WNV43" s="192"/>
      <c r="WNW43" s="192"/>
      <c r="WNX43" s="192"/>
      <c r="WNY43" s="192"/>
      <c r="WNZ43" s="192"/>
      <c r="WOA43" s="192"/>
      <c r="WOB43" s="192"/>
      <c r="WOC43" s="192"/>
      <c r="WOD43" s="192"/>
      <c r="WOE43" s="192"/>
      <c r="WOF43" s="192"/>
      <c r="WOG43" s="192"/>
      <c r="WOH43" s="192"/>
      <c r="WOI43" s="192"/>
      <c r="WOJ43" s="192"/>
      <c r="WOK43" s="192"/>
      <c r="WOL43" s="192"/>
      <c r="WOM43" s="192"/>
      <c r="WON43" s="192"/>
      <c r="WOO43" s="192"/>
      <c r="WOP43" s="192"/>
      <c r="WOQ43" s="192"/>
      <c r="WOR43" s="192"/>
      <c r="WOS43" s="192"/>
      <c r="WOT43" s="192"/>
      <c r="WOU43" s="192"/>
      <c r="WOV43" s="192"/>
      <c r="WOW43" s="192"/>
      <c r="WOX43" s="192"/>
      <c r="WOY43" s="192"/>
      <c r="WOZ43" s="192"/>
      <c r="WPA43" s="192"/>
      <c r="WPB43" s="192"/>
      <c r="WPC43" s="192"/>
      <c r="WPD43" s="192"/>
      <c r="WPE43" s="192"/>
      <c r="WPF43" s="192"/>
      <c r="WPG43" s="192"/>
      <c r="WPH43" s="192"/>
      <c r="WPI43" s="192"/>
      <c r="WPJ43" s="192"/>
      <c r="WPK43" s="192"/>
      <c r="WPL43" s="192"/>
      <c r="WPM43" s="192"/>
      <c r="WPN43" s="192"/>
      <c r="WPO43" s="192"/>
      <c r="WPP43" s="192"/>
      <c r="WPQ43" s="192"/>
      <c r="WPR43" s="192"/>
      <c r="WPS43" s="192"/>
      <c r="WPT43" s="192"/>
      <c r="WPU43" s="192"/>
      <c r="WPV43" s="192"/>
      <c r="WPW43" s="192"/>
      <c r="WPX43" s="192"/>
      <c r="WPY43" s="192"/>
      <c r="WPZ43" s="192"/>
      <c r="WQA43" s="192"/>
      <c r="WQB43" s="192"/>
      <c r="WQC43" s="192"/>
      <c r="WQD43" s="192"/>
      <c r="WQE43" s="192"/>
      <c r="WQF43" s="192"/>
      <c r="WQG43" s="192"/>
      <c r="WQH43" s="192"/>
      <c r="WQI43" s="192"/>
      <c r="WQJ43" s="192"/>
      <c r="WQK43" s="192"/>
      <c r="WQL43" s="192"/>
      <c r="WQM43" s="192"/>
      <c r="WQN43" s="192"/>
      <c r="WQO43" s="192"/>
      <c r="WQP43" s="192"/>
      <c r="WQQ43" s="192"/>
      <c r="WQR43" s="192"/>
      <c r="WQS43" s="192"/>
      <c r="WQT43" s="192"/>
      <c r="WQU43" s="192"/>
      <c r="WQV43" s="192"/>
      <c r="WQW43" s="192"/>
      <c r="WQX43" s="192"/>
      <c r="WQY43" s="192"/>
      <c r="WQZ43" s="192"/>
      <c r="WRA43" s="192"/>
      <c r="WRB43" s="192"/>
      <c r="WRC43" s="192"/>
      <c r="WRD43" s="192"/>
      <c r="WRE43" s="192"/>
      <c r="WRF43" s="192"/>
      <c r="WRG43" s="192"/>
      <c r="WRH43" s="192"/>
      <c r="WRI43" s="192"/>
      <c r="WRJ43" s="192"/>
      <c r="WRK43" s="192"/>
      <c r="WRL43" s="192"/>
      <c r="WRM43" s="192"/>
      <c r="WRN43" s="192"/>
      <c r="WRO43" s="192"/>
      <c r="WRP43" s="192"/>
      <c r="WRQ43" s="192"/>
      <c r="WRR43" s="192"/>
      <c r="WRS43" s="192"/>
      <c r="WRT43" s="192"/>
      <c r="WRU43" s="192"/>
      <c r="WRV43" s="192"/>
      <c r="WRW43" s="192"/>
      <c r="WRX43" s="192"/>
      <c r="WRY43" s="192"/>
      <c r="WRZ43" s="192"/>
      <c r="WSA43" s="192"/>
      <c r="WSB43" s="192"/>
      <c r="WSC43" s="192"/>
      <c r="WSD43" s="192"/>
      <c r="WSE43" s="192"/>
      <c r="WSF43" s="192"/>
      <c r="WSG43" s="192"/>
      <c r="WSH43" s="192"/>
      <c r="WSI43" s="192"/>
      <c r="WSJ43" s="192"/>
      <c r="WSK43" s="192"/>
      <c r="WSL43" s="192"/>
      <c r="WSM43" s="192"/>
      <c r="WSN43" s="192"/>
      <c r="WSO43" s="192"/>
      <c r="WSP43" s="192"/>
      <c r="WSQ43" s="192"/>
      <c r="WSR43" s="192"/>
      <c r="WSS43" s="192"/>
      <c r="WST43" s="192"/>
      <c r="WSU43" s="192"/>
      <c r="WSV43" s="192"/>
      <c r="WSW43" s="192"/>
      <c r="WSX43" s="192"/>
      <c r="WSY43" s="192"/>
      <c r="WSZ43" s="192"/>
      <c r="WTA43" s="192"/>
      <c r="WTB43" s="192"/>
      <c r="WTC43" s="192"/>
      <c r="WTD43" s="192"/>
      <c r="WTE43" s="192"/>
      <c r="WTF43" s="192"/>
      <c r="WTG43" s="192"/>
      <c r="WTH43" s="192"/>
      <c r="WTI43" s="192"/>
      <c r="WTJ43" s="192"/>
      <c r="WTK43" s="192"/>
      <c r="WTL43" s="192"/>
      <c r="WTM43" s="192"/>
      <c r="WTN43" s="192"/>
      <c r="WTO43" s="192"/>
      <c r="WTP43" s="192"/>
      <c r="WTQ43" s="192"/>
      <c r="WTR43" s="192"/>
      <c r="WTS43" s="192"/>
      <c r="WTT43" s="192"/>
      <c r="WTU43" s="192"/>
      <c r="WTV43" s="192"/>
      <c r="WTW43" s="192"/>
      <c r="WTX43" s="192"/>
      <c r="WTY43" s="192"/>
      <c r="WTZ43" s="192"/>
      <c r="WUA43" s="192"/>
      <c r="WUB43" s="192"/>
      <c r="WUC43" s="192"/>
      <c r="WUD43" s="192"/>
      <c r="WUE43" s="192"/>
      <c r="WUF43" s="192"/>
      <c r="WUG43" s="192"/>
      <c r="WUH43" s="192"/>
      <c r="WUI43" s="192"/>
      <c r="WUJ43" s="192"/>
      <c r="WUK43" s="192"/>
      <c r="WUL43" s="192"/>
      <c r="WUM43" s="192"/>
      <c r="WUN43" s="192"/>
      <c r="WUO43" s="192"/>
      <c r="WUP43" s="192"/>
      <c r="WUQ43" s="192"/>
      <c r="WUR43" s="192"/>
      <c r="WUS43" s="192"/>
      <c r="WUT43" s="192"/>
      <c r="WUU43" s="192"/>
      <c r="WUV43" s="192"/>
      <c r="WUW43" s="192"/>
      <c r="WUX43" s="192"/>
      <c r="WUY43" s="192"/>
      <c r="WUZ43" s="192"/>
      <c r="WVA43" s="192"/>
      <c r="WVB43" s="192"/>
      <c r="WVC43" s="192"/>
      <c r="WVD43" s="192"/>
      <c r="WVE43" s="192"/>
      <c r="WVF43" s="192"/>
      <c r="WVG43" s="192"/>
      <c r="WVH43" s="192"/>
      <c r="WVI43" s="192"/>
      <c r="WVJ43" s="192"/>
      <c r="WVK43" s="192"/>
      <c r="WVL43" s="192"/>
      <c r="WVM43" s="192"/>
      <c r="WVN43" s="192"/>
      <c r="WVO43" s="192"/>
      <c r="WVP43" s="192"/>
      <c r="WVQ43" s="192"/>
      <c r="WVR43" s="192"/>
      <c r="WVS43" s="192"/>
      <c r="WVT43" s="192"/>
      <c r="WVU43" s="192"/>
      <c r="WVV43" s="192"/>
      <c r="WVW43" s="192"/>
      <c r="WVX43" s="192"/>
      <c r="WVY43" s="192"/>
      <c r="WVZ43" s="192"/>
      <c r="WWA43" s="192"/>
      <c r="WWB43" s="192"/>
      <c r="WWC43" s="192"/>
      <c r="WWD43" s="192"/>
      <c r="WWE43" s="192"/>
      <c r="WWF43" s="192"/>
      <c r="WWG43" s="192"/>
      <c r="WWH43" s="192"/>
      <c r="WWI43" s="192"/>
      <c r="WWJ43" s="192"/>
      <c r="WWK43" s="192"/>
      <c r="WWL43" s="192"/>
      <c r="WWM43" s="192"/>
      <c r="WWN43" s="192"/>
      <c r="WWO43" s="192"/>
      <c r="WWP43" s="192"/>
      <c r="WWQ43" s="192"/>
      <c r="WWR43" s="192"/>
      <c r="WWS43" s="192"/>
      <c r="WWT43" s="192"/>
      <c r="WWU43" s="192"/>
      <c r="WWV43" s="192"/>
      <c r="WWW43" s="192"/>
      <c r="WWX43" s="192"/>
      <c r="WWY43" s="192"/>
      <c r="WWZ43" s="192"/>
      <c r="WXA43" s="192"/>
      <c r="WXB43" s="192"/>
      <c r="WXC43" s="192"/>
      <c r="WXD43" s="192"/>
      <c r="WXE43" s="192"/>
      <c r="WXF43" s="192"/>
      <c r="WXG43" s="192"/>
      <c r="WXH43" s="192"/>
      <c r="WXI43" s="192"/>
      <c r="WXJ43" s="192"/>
      <c r="WXK43" s="192"/>
      <c r="WXL43" s="192"/>
      <c r="WXM43" s="192"/>
      <c r="WXN43" s="192"/>
      <c r="WXO43" s="192"/>
      <c r="WXP43" s="192"/>
      <c r="WXQ43" s="192"/>
      <c r="WXR43" s="192"/>
      <c r="WXS43" s="192"/>
      <c r="WXT43" s="192"/>
      <c r="WXU43" s="192"/>
      <c r="WXV43" s="192"/>
      <c r="WXW43" s="192"/>
      <c r="WXX43" s="192"/>
      <c r="WXY43" s="192"/>
      <c r="WXZ43" s="192"/>
      <c r="WYA43" s="192"/>
      <c r="WYB43" s="192"/>
      <c r="WYC43" s="192"/>
      <c r="WYD43" s="192"/>
      <c r="WYE43" s="192"/>
      <c r="WYF43" s="192"/>
      <c r="WYG43" s="192"/>
      <c r="WYH43" s="192"/>
      <c r="WYI43" s="192"/>
      <c r="WYJ43" s="192"/>
      <c r="WYK43" s="192"/>
      <c r="WYL43" s="192"/>
      <c r="WYM43" s="192"/>
      <c r="WYN43" s="192"/>
      <c r="WYO43" s="192"/>
      <c r="WYP43" s="192"/>
      <c r="WYQ43" s="192"/>
      <c r="WYR43" s="192"/>
      <c r="WYS43" s="192"/>
      <c r="WYT43" s="192"/>
      <c r="WYU43" s="192"/>
      <c r="WYV43" s="192"/>
      <c r="WYW43" s="192"/>
      <c r="WYX43" s="192"/>
      <c r="WYY43" s="192"/>
      <c r="WYZ43" s="192"/>
      <c r="WZA43" s="192"/>
      <c r="WZB43" s="192"/>
      <c r="WZC43" s="192"/>
      <c r="WZD43" s="192"/>
      <c r="WZE43" s="192"/>
      <c r="WZF43" s="192"/>
      <c r="WZG43" s="192"/>
      <c r="WZH43" s="192"/>
      <c r="WZI43" s="192"/>
      <c r="WZJ43" s="192"/>
      <c r="WZK43" s="192"/>
      <c r="WZL43" s="192"/>
      <c r="WZM43" s="192"/>
      <c r="WZN43" s="192"/>
      <c r="WZO43" s="192"/>
      <c r="WZP43" s="192"/>
      <c r="WZQ43" s="192"/>
      <c r="WZR43" s="192"/>
      <c r="WZS43" s="192"/>
      <c r="WZT43" s="192"/>
      <c r="WZU43" s="192"/>
      <c r="WZV43" s="192"/>
      <c r="WZW43" s="192"/>
      <c r="WZX43" s="192"/>
      <c r="WZY43" s="192"/>
      <c r="WZZ43" s="192"/>
      <c r="XAA43" s="192"/>
      <c r="XAB43" s="192"/>
      <c r="XAC43" s="192"/>
      <c r="XAD43" s="192"/>
      <c r="XAE43" s="192"/>
      <c r="XAF43" s="192"/>
      <c r="XAG43" s="192"/>
      <c r="XAH43" s="192"/>
      <c r="XAI43" s="192"/>
      <c r="XAJ43" s="192"/>
      <c r="XAK43" s="192"/>
      <c r="XAL43" s="192"/>
      <c r="XAM43" s="192"/>
      <c r="XAN43" s="192"/>
      <c r="XAO43" s="192"/>
      <c r="XAP43" s="192"/>
      <c r="XAQ43" s="192"/>
      <c r="XAR43" s="192"/>
      <c r="XAS43" s="192"/>
      <c r="XAT43" s="192"/>
      <c r="XAU43" s="192"/>
      <c r="XAV43" s="192"/>
      <c r="XAW43" s="192"/>
      <c r="XAX43" s="192"/>
      <c r="XAY43" s="192"/>
      <c r="XAZ43" s="192"/>
      <c r="XBA43" s="192"/>
      <c r="XBB43" s="192"/>
      <c r="XBC43" s="192"/>
      <c r="XBD43" s="192"/>
      <c r="XBE43" s="192"/>
      <c r="XBF43" s="192"/>
      <c r="XBG43" s="192"/>
      <c r="XBH43" s="192"/>
      <c r="XBI43" s="192"/>
      <c r="XBJ43" s="192"/>
      <c r="XBK43" s="192"/>
      <c r="XBL43" s="192"/>
      <c r="XBM43" s="192"/>
      <c r="XBN43" s="192"/>
      <c r="XBO43" s="192"/>
      <c r="XBP43" s="192"/>
      <c r="XBQ43" s="192"/>
      <c r="XBR43" s="192"/>
      <c r="XBS43" s="192"/>
      <c r="XBT43" s="192"/>
      <c r="XBU43" s="192"/>
      <c r="XBV43" s="192"/>
      <c r="XBW43" s="192"/>
      <c r="XBX43" s="192"/>
      <c r="XBY43" s="192"/>
      <c r="XBZ43" s="192"/>
      <c r="XCA43" s="192"/>
      <c r="XCB43" s="192"/>
      <c r="XCC43" s="192"/>
      <c r="XCD43" s="192"/>
      <c r="XCE43" s="192"/>
      <c r="XCF43" s="192"/>
      <c r="XCG43" s="192"/>
      <c r="XCH43" s="192"/>
      <c r="XCI43" s="192"/>
      <c r="XCJ43" s="192"/>
      <c r="XCK43" s="192"/>
      <c r="XCL43" s="192"/>
      <c r="XCM43" s="192"/>
      <c r="XCN43" s="192"/>
      <c r="XCO43" s="192"/>
      <c r="XCP43" s="192"/>
      <c r="XCQ43" s="192"/>
      <c r="XCR43" s="192"/>
      <c r="XCS43" s="192"/>
      <c r="XCT43" s="192"/>
      <c r="XCU43" s="192"/>
      <c r="XCV43" s="192"/>
      <c r="XCW43" s="192"/>
      <c r="XCX43" s="192"/>
      <c r="XCY43" s="192"/>
      <c r="XCZ43" s="192"/>
      <c r="XDA43" s="192"/>
      <c r="XDB43" s="192"/>
      <c r="XDC43" s="192"/>
      <c r="XDD43" s="192"/>
      <c r="XDE43" s="192"/>
      <c r="XDF43" s="192"/>
      <c r="XDG43" s="192"/>
      <c r="XDH43" s="192"/>
      <c r="XDI43" s="192"/>
      <c r="XDJ43" s="192"/>
      <c r="XDK43" s="192"/>
      <c r="XDL43" s="192"/>
      <c r="XDM43" s="192"/>
      <c r="XDN43" s="192"/>
      <c r="XDO43" s="192"/>
      <c r="XDP43" s="192"/>
      <c r="XDQ43" s="192"/>
      <c r="XDR43" s="192"/>
      <c r="XDS43" s="192"/>
      <c r="XDT43" s="192"/>
      <c r="XDU43" s="192"/>
      <c r="XDV43" s="192"/>
      <c r="XDW43" s="192"/>
      <c r="XDX43" s="192"/>
      <c r="XDY43" s="192"/>
      <c r="XDZ43" s="192"/>
      <c r="XEA43" s="192"/>
      <c r="XEB43" s="192"/>
      <c r="XEC43" s="192"/>
      <c r="XED43" s="192"/>
      <c r="XEE43" s="192"/>
      <c r="XEF43" s="192"/>
      <c r="XEG43" s="192"/>
      <c r="XEH43" s="192"/>
      <c r="XEI43" s="192"/>
      <c r="XEJ43" s="192"/>
      <c r="XEK43" s="192"/>
      <c r="XEL43" s="192"/>
      <c r="XEM43" s="192"/>
      <c r="XEN43" s="192"/>
      <c r="XEO43" s="192"/>
      <c r="XEP43" s="192"/>
      <c r="XEQ43" s="192"/>
      <c r="XER43" s="192"/>
    </row>
  </sheetData>
  <mergeCells count="8186">
    <mergeCell ref="A1:D1"/>
    <mergeCell ref="A43:B43"/>
    <mergeCell ref="C43:D43"/>
    <mergeCell ref="G43:H43"/>
    <mergeCell ref="I43:J43"/>
    <mergeCell ref="K43:L43"/>
    <mergeCell ref="M43:N43"/>
    <mergeCell ref="O43:P43"/>
    <mergeCell ref="Q43:R43"/>
    <mergeCell ref="S43:T43"/>
    <mergeCell ref="U43:V43"/>
    <mergeCell ref="W43:X43"/>
    <mergeCell ref="Y43:Z43"/>
    <mergeCell ref="AA43:AB43"/>
    <mergeCell ref="AC43:AD43"/>
    <mergeCell ref="AE43:AF43"/>
    <mergeCell ref="AG43:AH43"/>
    <mergeCell ref="AI43:AJ43"/>
    <mergeCell ref="AK43:AL43"/>
    <mergeCell ref="AM43:AN43"/>
    <mergeCell ref="AO43:AP43"/>
    <mergeCell ref="AQ43:AR43"/>
    <mergeCell ref="AS43:AT43"/>
    <mergeCell ref="AU43:AV43"/>
    <mergeCell ref="AW43:AX43"/>
    <mergeCell ref="AY43:AZ43"/>
    <mergeCell ref="BA43:BB43"/>
    <mergeCell ref="BC43:BD43"/>
    <mergeCell ref="BE43:BF43"/>
    <mergeCell ref="BG43:BH43"/>
    <mergeCell ref="BI43:BJ43"/>
    <mergeCell ref="BK43:BL43"/>
    <mergeCell ref="BM43:BN43"/>
    <mergeCell ref="BO43:BP43"/>
    <mergeCell ref="BQ43:BR43"/>
    <mergeCell ref="BS43:BT43"/>
    <mergeCell ref="BU43:BV43"/>
    <mergeCell ref="BW43:BX43"/>
    <mergeCell ref="BY43:BZ43"/>
    <mergeCell ref="CA43:CB43"/>
    <mergeCell ref="CC43:CD43"/>
    <mergeCell ref="CE43:CF43"/>
    <mergeCell ref="CG43:CH43"/>
    <mergeCell ref="CI43:CJ43"/>
    <mergeCell ref="CK43:CL43"/>
    <mergeCell ref="CM43:CN43"/>
    <mergeCell ref="CO43:CP43"/>
    <mergeCell ref="CQ43:CR43"/>
    <mergeCell ref="CS43:CT43"/>
    <mergeCell ref="CU43:CV43"/>
    <mergeCell ref="CW43:CX43"/>
    <mergeCell ref="CY43:CZ43"/>
    <mergeCell ref="DA43:DB43"/>
    <mergeCell ref="DC43:DD43"/>
    <mergeCell ref="DE43:DF43"/>
    <mergeCell ref="DG43:DH43"/>
    <mergeCell ref="DI43:DJ43"/>
    <mergeCell ref="DK43:DL43"/>
    <mergeCell ref="DM43:DN43"/>
    <mergeCell ref="DO43:DP43"/>
    <mergeCell ref="DQ43:DR43"/>
    <mergeCell ref="DS43:DT43"/>
    <mergeCell ref="DU43:DV43"/>
    <mergeCell ref="DW43:DX43"/>
    <mergeCell ref="DY43:DZ43"/>
    <mergeCell ref="EA43:EB43"/>
    <mergeCell ref="EC43:ED43"/>
    <mergeCell ref="EE43:EF43"/>
    <mergeCell ref="EG43:EH43"/>
    <mergeCell ref="EI43:EJ43"/>
    <mergeCell ref="EK43:EL43"/>
    <mergeCell ref="EM43:EN43"/>
    <mergeCell ref="EO43:EP43"/>
    <mergeCell ref="EQ43:ER43"/>
    <mergeCell ref="ES43:ET43"/>
    <mergeCell ref="EU43:EV43"/>
    <mergeCell ref="EW43:EX43"/>
    <mergeCell ref="EY43:EZ43"/>
    <mergeCell ref="FA43:FB43"/>
    <mergeCell ref="FC43:FD43"/>
    <mergeCell ref="FE43:FF43"/>
    <mergeCell ref="FG43:FH43"/>
    <mergeCell ref="FI43:FJ43"/>
    <mergeCell ref="FK43:FL43"/>
    <mergeCell ref="FM43:FN43"/>
    <mergeCell ref="FO43:FP43"/>
    <mergeCell ref="FQ43:FR43"/>
    <mergeCell ref="FS43:FT43"/>
    <mergeCell ref="FU43:FV43"/>
    <mergeCell ref="FW43:FX43"/>
    <mergeCell ref="FY43:FZ43"/>
    <mergeCell ref="GA43:GB43"/>
    <mergeCell ref="GC43:GD43"/>
    <mergeCell ref="GE43:GF43"/>
    <mergeCell ref="GG43:GH43"/>
    <mergeCell ref="GI43:GJ43"/>
    <mergeCell ref="GK43:GL43"/>
    <mergeCell ref="GM43:GN43"/>
    <mergeCell ref="GO43:GP43"/>
    <mergeCell ref="GQ43:GR43"/>
    <mergeCell ref="GS43:GT43"/>
    <mergeCell ref="GU43:GV43"/>
    <mergeCell ref="GW43:GX43"/>
    <mergeCell ref="GY43:GZ43"/>
    <mergeCell ref="HA43:HB43"/>
    <mergeCell ref="HC43:HD43"/>
    <mergeCell ref="HE43:HF43"/>
    <mergeCell ref="HG43:HH43"/>
    <mergeCell ref="HI43:HJ43"/>
    <mergeCell ref="HK43:HL43"/>
    <mergeCell ref="HM43:HN43"/>
    <mergeCell ref="HO43:HP43"/>
    <mergeCell ref="HQ43:HR43"/>
    <mergeCell ref="HS43:HT43"/>
    <mergeCell ref="HU43:HV43"/>
    <mergeCell ref="HW43:HX43"/>
    <mergeCell ref="HY43:HZ43"/>
    <mergeCell ref="IA43:IB43"/>
    <mergeCell ref="IC43:ID43"/>
    <mergeCell ref="IE43:IF43"/>
    <mergeCell ref="IG43:IH43"/>
    <mergeCell ref="II43:IJ43"/>
    <mergeCell ref="IK43:IL43"/>
    <mergeCell ref="IM43:IN43"/>
    <mergeCell ref="IO43:IP43"/>
    <mergeCell ref="IQ43:IR43"/>
    <mergeCell ref="IS43:IT43"/>
    <mergeCell ref="IU43:IV43"/>
    <mergeCell ref="IW43:IX43"/>
    <mergeCell ref="IY43:IZ43"/>
    <mergeCell ref="JA43:JB43"/>
    <mergeCell ref="JC43:JD43"/>
    <mergeCell ref="JE43:JF43"/>
    <mergeCell ref="JG43:JH43"/>
    <mergeCell ref="JI43:JJ43"/>
    <mergeCell ref="JK43:JL43"/>
    <mergeCell ref="JM43:JN43"/>
    <mergeCell ref="JO43:JP43"/>
    <mergeCell ref="JQ43:JR43"/>
    <mergeCell ref="JS43:JT43"/>
    <mergeCell ref="JU43:JV43"/>
    <mergeCell ref="JW43:JX43"/>
    <mergeCell ref="JY43:JZ43"/>
    <mergeCell ref="KA43:KB43"/>
    <mergeCell ref="KC43:KD43"/>
    <mergeCell ref="KE43:KF43"/>
    <mergeCell ref="KG43:KH43"/>
    <mergeCell ref="KI43:KJ43"/>
    <mergeCell ref="KK43:KL43"/>
    <mergeCell ref="KM43:KN43"/>
    <mergeCell ref="KO43:KP43"/>
    <mergeCell ref="KQ43:KR43"/>
    <mergeCell ref="KS43:KT43"/>
    <mergeCell ref="KU43:KV43"/>
    <mergeCell ref="KW43:KX43"/>
    <mergeCell ref="KY43:KZ43"/>
    <mergeCell ref="LA43:LB43"/>
    <mergeCell ref="LC43:LD43"/>
    <mergeCell ref="LE43:LF43"/>
    <mergeCell ref="LG43:LH43"/>
    <mergeCell ref="LI43:LJ43"/>
    <mergeCell ref="LK43:LL43"/>
    <mergeCell ref="LM43:LN43"/>
    <mergeCell ref="LO43:LP43"/>
    <mergeCell ref="LQ43:LR43"/>
    <mergeCell ref="LS43:LT43"/>
    <mergeCell ref="LU43:LV43"/>
    <mergeCell ref="LW43:LX43"/>
    <mergeCell ref="LY43:LZ43"/>
    <mergeCell ref="MA43:MB43"/>
    <mergeCell ref="MC43:MD43"/>
    <mergeCell ref="ME43:MF43"/>
    <mergeCell ref="MG43:MH43"/>
    <mergeCell ref="MI43:MJ43"/>
    <mergeCell ref="MK43:ML43"/>
    <mergeCell ref="MM43:MN43"/>
    <mergeCell ref="MO43:MP43"/>
    <mergeCell ref="MQ43:MR43"/>
    <mergeCell ref="MS43:MT43"/>
    <mergeCell ref="MU43:MV43"/>
    <mergeCell ref="MW43:MX43"/>
    <mergeCell ref="MY43:MZ43"/>
    <mergeCell ref="NA43:NB43"/>
    <mergeCell ref="NC43:ND43"/>
    <mergeCell ref="NE43:NF43"/>
    <mergeCell ref="NG43:NH43"/>
    <mergeCell ref="NI43:NJ43"/>
    <mergeCell ref="NK43:NL43"/>
    <mergeCell ref="NM43:NN43"/>
    <mergeCell ref="NO43:NP43"/>
    <mergeCell ref="NQ43:NR43"/>
    <mergeCell ref="NS43:NT43"/>
    <mergeCell ref="NU43:NV43"/>
    <mergeCell ref="NW43:NX43"/>
    <mergeCell ref="NY43:NZ43"/>
    <mergeCell ref="OA43:OB43"/>
    <mergeCell ref="OC43:OD43"/>
    <mergeCell ref="OE43:OF43"/>
    <mergeCell ref="OG43:OH43"/>
    <mergeCell ref="OI43:OJ43"/>
    <mergeCell ref="OK43:OL43"/>
    <mergeCell ref="OM43:ON43"/>
    <mergeCell ref="OO43:OP43"/>
    <mergeCell ref="OQ43:OR43"/>
    <mergeCell ref="OS43:OT43"/>
    <mergeCell ref="OU43:OV43"/>
    <mergeCell ref="OW43:OX43"/>
    <mergeCell ref="OY43:OZ43"/>
    <mergeCell ref="PA43:PB43"/>
    <mergeCell ref="PC43:PD43"/>
    <mergeCell ref="PE43:PF43"/>
    <mergeCell ref="PG43:PH43"/>
    <mergeCell ref="PI43:PJ43"/>
    <mergeCell ref="PK43:PL43"/>
    <mergeCell ref="PM43:PN43"/>
    <mergeCell ref="PO43:PP43"/>
    <mergeCell ref="PQ43:PR43"/>
    <mergeCell ref="PS43:PT43"/>
    <mergeCell ref="PU43:PV43"/>
    <mergeCell ref="PW43:PX43"/>
    <mergeCell ref="PY43:PZ43"/>
    <mergeCell ref="QA43:QB43"/>
    <mergeCell ref="QC43:QD43"/>
    <mergeCell ref="QE43:QF43"/>
    <mergeCell ref="QG43:QH43"/>
    <mergeCell ref="QI43:QJ43"/>
    <mergeCell ref="QK43:QL43"/>
    <mergeCell ref="QM43:QN43"/>
    <mergeCell ref="QO43:QP43"/>
    <mergeCell ref="QQ43:QR43"/>
    <mergeCell ref="QS43:QT43"/>
    <mergeCell ref="QU43:QV43"/>
    <mergeCell ref="QW43:QX43"/>
    <mergeCell ref="QY43:QZ43"/>
    <mergeCell ref="RA43:RB43"/>
    <mergeCell ref="RC43:RD43"/>
    <mergeCell ref="RE43:RF43"/>
    <mergeCell ref="RG43:RH43"/>
    <mergeCell ref="RI43:RJ43"/>
    <mergeCell ref="RK43:RL43"/>
    <mergeCell ref="RM43:RN43"/>
    <mergeCell ref="RO43:RP43"/>
    <mergeCell ref="RQ43:RR43"/>
    <mergeCell ref="RS43:RT43"/>
    <mergeCell ref="RU43:RV43"/>
    <mergeCell ref="RW43:RX43"/>
    <mergeCell ref="RY43:RZ43"/>
    <mergeCell ref="SA43:SB43"/>
    <mergeCell ref="SC43:SD43"/>
    <mergeCell ref="SE43:SF43"/>
    <mergeCell ref="SG43:SH43"/>
    <mergeCell ref="SI43:SJ43"/>
    <mergeCell ref="SK43:SL43"/>
    <mergeCell ref="SM43:SN43"/>
    <mergeCell ref="SO43:SP43"/>
    <mergeCell ref="SQ43:SR43"/>
    <mergeCell ref="SS43:ST43"/>
    <mergeCell ref="SU43:SV43"/>
    <mergeCell ref="SW43:SX43"/>
    <mergeCell ref="SY43:SZ43"/>
    <mergeCell ref="TA43:TB43"/>
    <mergeCell ref="TC43:TD43"/>
    <mergeCell ref="TE43:TF43"/>
    <mergeCell ref="TG43:TH43"/>
    <mergeCell ref="TI43:TJ43"/>
    <mergeCell ref="TK43:TL43"/>
    <mergeCell ref="TM43:TN43"/>
    <mergeCell ref="TO43:TP43"/>
    <mergeCell ref="TQ43:TR43"/>
    <mergeCell ref="TS43:TT43"/>
    <mergeCell ref="TU43:TV43"/>
    <mergeCell ref="TW43:TX43"/>
    <mergeCell ref="TY43:TZ43"/>
    <mergeCell ref="UA43:UB43"/>
    <mergeCell ref="UC43:UD43"/>
    <mergeCell ref="UE43:UF43"/>
    <mergeCell ref="UG43:UH43"/>
    <mergeCell ref="UI43:UJ43"/>
    <mergeCell ref="UK43:UL43"/>
    <mergeCell ref="UM43:UN43"/>
    <mergeCell ref="UO43:UP43"/>
    <mergeCell ref="UQ43:UR43"/>
    <mergeCell ref="US43:UT43"/>
    <mergeCell ref="UU43:UV43"/>
    <mergeCell ref="UW43:UX43"/>
    <mergeCell ref="UY43:UZ43"/>
    <mergeCell ref="VA43:VB43"/>
    <mergeCell ref="VC43:VD43"/>
    <mergeCell ref="VE43:VF43"/>
    <mergeCell ref="VG43:VH43"/>
    <mergeCell ref="VI43:VJ43"/>
    <mergeCell ref="VK43:VL43"/>
    <mergeCell ref="VM43:VN43"/>
    <mergeCell ref="VO43:VP43"/>
    <mergeCell ref="VQ43:VR43"/>
    <mergeCell ref="VS43:VT43"/>
    <mergeCell ref="VU43:VV43"/>
    <mergeCell ref="VW43:VX43"/>
    <mergeCell ref="VY43:VZ43"/>
    <mergeCell ref="WA43:WB43"/>
    <mergeCell ref="WC43:WD43"/>
    <mergeCell ref="WE43:WF43"/>
    <mergeCell ref="WG43:WH43"/>
    <mergeCell ref="WI43:WJ43"/>
    <mergeCell ref="WK43:WL43"/>
    <mergeCell ref="WM43:WN43"/>
    <mergeCell ref="WO43:WP43"/>
    <mergeCell ref="WQ43:WR43"/>
    <mergeCell ref="WS43:WT43"/>
    <mergeCell ref="WU43:WV43"/>
    <mergeCell ref="WW43:WX43"/>
    <mergeCell ref="WY43:WZ43"/>
    <mergeCell ref="XA43:XB43"/>
    <mergeCell ref="XC43:XD43"/>
    <mergeCell ref="XE43:XF43"/>
    <mergeCell ref="XG43:XH43"/>
    <mergeCell ref="XI43:XJ43"/>
    <mergeCell ref="XK43:XL43"/>
    <mergeCell ref="XM43:XN43"/>
    <mergeCell ref="XO43:XP43"/>
    <mergeCell ref="XQ43:XR43"/>
    <mergeCell ref="XS43:XT43"/>
    <mergeCell ref="XU43:XV43"/>
    <mergeCell ref="XW43:XX43"/>
    <mergeCell ref="XY43:XZ43"/>
    <mergeCell ref="YA43:YB43"/>
    <mergeCell ref="YC43:YD43"/>
    <mergeCell ref="YE43:YF43"/>
    <mergeCell ref="YG43:YH43"/>
    <mergeCell ref="YI43:YJ43"/>
    <mergeCell ref="YK43:YL43"/>
    <mergeCell ref="YM43:YN43"/>
    <mergeCell ref="YO43:YP43"/>
    <mergeCell ref="YQ43:YR43"/>
    <mergeCell ref="YS43:YT43"/>
    <mergeCell ref="YU43:YV43"/>
    <mergeCell ref="YW43:YX43"/>
    <mergeCell ref="YY43:YZ43"/>
    <mergeCell ref="ZA43:ZB43"/>
    <mergeCell ref="ZC43:ZD43"/>
    <mergeCell ref="ZE43:ZF43"/>
    <mergeCell ref="ZG43:ZH43"/>
    <mergeCell ref="ZI43:ZJ43"/>
    <mergeCell ref="ZK43:ZL43"/>
    <mergeCell ref="ZM43:ZN43"/>
    <mergeCell ref="ZO43:ZP43"/>
    <mergeCell ref="ZQ43:ZR43"/>
    <mergeCell ref="ZS43:ZT43"/>
    <mergeCell ref="ZU43:ZV43"/>
    <mergeCell ref="ZW43:ZX43"/>
    <mergeCell ref="ZY43:ZZ43"/>
    <mergeCell ref="AAA43:AAB43"/>
    <mergeCell ref="AAC43:AAD43"/>
    <mergeCell ref="AAE43:AAF43"/>
    <mergeCell ref="AAG43:AAH43"/>
    <mergeCell ref="AAI43:AAJ43"/>
    <mergeCell ref="AAK43:AAL43"/>
    <mergeCell ref="AAM43:AAN43"/>
    <mergeCell ref="AAO43:AAP43"/>
    <mergeCell ref="AAQ43:AAR43"/>
    <mergeCell ref="AAS43:AAT43"/>
    <mergeCell ref="AAU43:AAV43"/>
    <mergeCell ref="AAW43:AAX43"/>
    <mergeCell ref="AAY43:AAZ43"/>
    <mergeCell ref="ABA43:ABB43"/>
    <mergeCell ref="ABC43:ABD43"/>
    <mergeCell ref="ABE43:ABF43"/>
    <mergeCell ref="ABG43:ABH43"/>
    <mergeCell ref="ABI43:ABJ43"/>
    <mergeCell ref="ABK43:ABL43"/>
    <mergeCell ref="ABM43:ABN43"/>
    <mergeCell ref="ABO43:ABP43"/>
    <mergeCell ref="ABQ43:ABR43"/>
    <mergeCell ref="ABS43:ABT43"/>
    <mergeCell ref="ABU43:ABV43"/>
    <mergeCell ref="ABW43:ABX43"/>
    <mergeCell ref="ABY43:ABZ43"/>
    <mergeCell ref="ACA43:ACB43"/>
    <mergeCell ref="ACC43:ACD43"/>
    <mergeCell ref="ACE43:ACF43"/>
    <mergeCell ref="ACG43:ACH43"/>
    <mergeCell ref="ACI43:ACJ43"/>
    <mergeCell ref="ACK43:ACL43"/>
    <mergeCell ref="ACM43:ACN43"/>
    <mergeCell ref="ACO43:ACP43"/>
    <mergeCell ref="ACQ43:ACR43"/>
    <mergeCell ref="ACS43:ACT43"/>
    <mergeCell ref="ACU43:ACV43"/>
    <mergeCell ref="ACW43:ACX43"/>
    <mergeCell ref="ACY43:ACZ43"/>
    <mergeCell ref="ADA43:ADB43"/>
    <mergeCell ref="ADC43:ADD43"/>
    <mergeCell ref="ADE43:ADF43"/>
    <mergeCell ref="ADG43:ADH43"/>
    <mergeCell ref="ADI43:ADJ43"/>
    <mergeCell ref="ADK43:ADL43"/>
    <mergeCell ref="ADM43:ADN43"/>
    <mergeCell ref="ADO43:ADP43"/>
    <mergeCell ref="ADQ43:ADR43"/>
    <mergeCell ref="ADS43:ADT43"/>
    <mergeCell ref="ADU43:ADV43"/>
    <mergeCell ref="ADW43:ADX43"/>
    <mergeCell ref="ADY43:ADZ43"/>
    <mergeCell ref="AEA43:AEB43"/>
    <mergeCell ref="AEC43:AED43"/>
    <mergeCell ref="AEE43:AEF43"/>
    <mergeCell ref="AEG43:AEH43"/>
    <mergeCell ref="AEI43:AEJ43"/>
    <mergeCell ref="AEK43:AEL43"/>
    <mergeCell ref="AEM43:AEN43"/>
    <mergeCell ref="AEO43:AEP43"/>
    <mergeCell ref="AEQ43:AER43"/>
    <mergeCell ref="AES43:AET43"/>
    <mergeCell ref="AEU43:AEV43"/>
    <mergeCell ref="AEW43:AEX43"/>
    <mergeCell ref="AEY43:AEZ43"/>
    <mergeCell ref="AFA43:AFB43"/>
    <mergeCell ref="AFC43:AFD43"/>
    <mergeCell ref="AFE43:AFF43"/>
    <mergeCell ref="AFG43:AFH43"/>
    <mergeCell ref="AFI43:AFJ43"/>
    <mergeCell ref="AFK43:AFL43"/>
    <mergeCell ref="AFM43:AFN43"/>
    <mergeCell ref="AFO43:AFP43"/>
    <mergeCell ref="AFQ43:AFR43"/>
    <mergeCell ref="AFS43:AFT43"/>
    <mergeCell ref="AFU43:AFV43"/>
    <mergeCell ref="AFW43:AFX43"/>
    <mergeCell ref="AFY43:AFZ43"/>
    <mergeCell ref="AGA43:AGB43"/>
    <mergeCell ref="AGC43:AGD43"/>
    <mergeCell ref="AGE43:AGF43"/>
    <mergeCell ref="AGG43:AGH43"/>
    <mergeCell ref="AGI43:AGJ43"/>
    <mergeCell ref="AGK43:AGL43"/>
    <mergeCell ref="AGM43:AGN43"/>
    <mergeCell ref="AGO43:AGP43"/>
    <mergeCell ref="AGQ43:AGR43"/>
    <mergeCell ref="AGS43:AGT43"/>
    <mergeCell ref="AGU43:AGV43"/>
    <mergeCell ref="AGW43:AGX43"/>
    <mergeCell ref="AGY43:AGZ43"/>
    <mergeCell ref="AHA43:AHB43"/>
    <mergeCell ref="AHC43:AHD43"/>
    <mergeCell ref="AHE43:AHF43"/>
    <mergeCell ref="AHG43:AHH43"/>
    <mergeCell ref="AHI43:AHJ43"/>
    <mergeCell ref="AHK43:AHL43"/>
    <mergeCell ref="AHM43:AHN43"/>
    <mergeCell ref="AHO43:AHP43"/>
    <mergeCell ref="AHQ43:AHR43"/>
    <mergeCell ref="AHS43:AHT43"/>
    <mergeCell ref="AHU43:AHV43"/>
    <mergeCell ref="AHW43:AHX43"/>
    <mergeCell ref="AHY43:AHZ43"/>
    <mergeCell ref="AIA43:AIB43"/>
    <mergeCell ref="AIC43:AID43"/>
    <mergeCell ref="AIE43:AIF43"/>
    <mergeCell ref="AIG43:AIH43"/>
    <mergeCell ref="AII43:AIJ43"/>
    <mergeCell ref="AIK43:AIL43"/>
    <mergeCell ref="AIM43:AIN43"/>
    <mergeCell ref="AIO43:AIP43"/>
    <mergeCell ref="AIQ43:AIR43"/>
    <mergeCell ref="AIS43:AIT43"/>
    <mergeCell ref="AIU43:AIV43"/>
    <mergeCell ref="AIW43:AIX43"/>
    <mergeCell ref="AIY43:AIZ43"/>
    <mergeCell ref="AJA43:AJB43"/>
    <mergeCell ref="AJC43:AJD43"/>
    <mergeCell ref="AJE43:AJF43"/>
    <mergeCell ref="AJG43:AJH43"/>
    <mergeCell ref="AJI43:AJJ43"/>
    <mergeCell ref="AJK43:AJL43"/>
    <mergeCell ref="AJM43:AJN43"/>
    <mergeCell ref="AJO43:AJP43"/>
    <mergeCell ref="AJQ43:AJR43"/>
    <mergeCell ref="AJS43:AJT43"/>
    <mergeCell ref="AJU43:AJV43"/>
    <mergeCell ref="AJW43:AJX43"/>
    <mergeCell ref="AJY43:AJZ43"/>
    <mergeCell ref="AKA43:AKB43"/>
    <mergeCell ref="AKC43:AKD43"/>
    <mergeCell ref="AKE43:AKF43"/>
    <mergeCell ref="AKG43:AKH43"/>
    <mergeCell ref="AKI43:AKJ43"/>
    <mergeCell ref="AKK43:AKL43"/>
    <mergeCell ref="AKM43:AKN43"/>
    <mergeCell ref="AKO43:AKP43"/>
    <mergeCell ref="AKQ43:AKR43"/>
    <mergeCell ref="AKS43:AKT43"/>
    <mergeCell ref="AKU43:AKV43"/>
    <mergeCell ref="AKW43:AKX43"/>
    <mergeCell ref="AKY43:AKZ43"/>
    <mergeCell ref="ALA43:ALB43"/>
    <mergeCell ref="ALC43:ALD43"/>
    <mergeCell ref="ALE43:ALF43"/>
    <mergeCell ref="ALG43:ALH43"/>
    <mergeCell ref="ALI43:ALJ43"/>
    <mergeCell ref="ALK43:ALL43"/>
    <mergeCell ref="ALM43:ALN43"/>
    <mergeCell ref="ALO43:ALP43"/>
    <mergeCell ref="ALQ43:ALR43"/>
    <mergeCell ref="ALS43:ALT43"/>
    <mergeCell ref="ALU43:ALV43"/>
    <mergeCell ref="ALW43:ALX43"/>
    <mergeCell ref="ALY43:ALZ43"/>
    <mergeCell ref="AMA43:AMB43"/>
    <mergeCell ref="AMC43:AMD43"/>
    <mergeCell ref="AME43:AMF43"/>
    <mergeCell ref="AMG43:AMH43"/>
    <mergeCell ref="AMI43:AMJ43"/>
    <mergeCell ref="AMK43:AML43"/>
    <mergeCell ref="AMM43:AMN43"/>
    <mergeCell ref="AMO43:AMP43"/>
    <mergeCell ref="AMQ43:AMR43"/>
    <mergeCell ref="AMS43:AMT43"/>
    <mergeCell ref="AMU43:AMV43"/>
    <mergeCell ref="AMW43:AMX43"/>
    <mergeCell ref="AMY43:AMZ43"/>
    <mergeCell ref="ANA43:ANB43"/>
    <mergeCell ref="ANC43:AND43"/>
    <mergeCell ref="ANE43:ANF43"/>
    <mergeCell ref="ANG43:ANH43"/>
    <mergeCell ref="ANI43:ANJ43"/>
    <mergeCell ref="ANK43:ANL43"/>
    <mergeCell ref="ANM43:ANN43"/>
    <mergeCell ref="ANO43:ANP43"/>
    <mergeCell ref="ANQ43:ANR43"/>
    <mergeCell ref="ANS43:ANT43"/>
    <mergeCell ref="ANU43:ANV43"/>
    <mergeCell ref="ANW43:ANX43"/>
    <mergeCell ref="ANY43:ANZ43"/>
    <mergeCell ref="AOA43:AOB43"/>
    <mergeCell ref="AOC43:AOD43"/>
    <mergeCell ref="AOE43:AOF43"/>
    <mergeCell ref="AOG43:AOH43"/>
    <mergeCell ref="AOI43:AOJ43"/>
    <mergeCell ref="AOK43:AOL43"/>
    <mergeCell ref="AOM43:AON43"/>
    <mergeCell ref="AOO43:AOP43"/>
    <mergeCell ref="AOQ43:AOR43"/>
    <mergeCell ref="AOS43:AOT43"/>
    <mergeCell ref="AOU43:AOV43"/>
    <mergeCell ref="AOW43:AOX43"/>
    <mergeCell ref="AOY43:AOZ43"/>
    <mergeCell ref="APA43:APB43"/>
    <mergeCell ref="APC43:APD43"/>
    <mergeCell ref="APE43:APF43"/>
    <mergeCell ref="APG43:APH43"/>
    <mergeCell ref="API43:APJ43"/>
    <mergeCell ref="APK43:APL43"/>
    <mergeCell ref="APM43:APN43"/>
    <mergeCell ref="APO43:APP43"/>
    <mergeCell ref="APQ43:APR43"/>
    <mergeCell ref="APS43:APT43"/>
    <mergeCell ref="APU43:APV43"/>
    <mergeCell ref="APW43:APX43"/>
    <mergeCell ref="APY43:APZ43"/>
    <mergeCell ref="AQA43:AQB43"/>
    <mergeCell ref="AQC43:AQD43"/>
    <mergeCell ref="AQE43:AQF43"/>
    <mergeCell ref="AQG43:AQH43"/>
    <mergeCell ref="AQI43:AQJ43"/>
    <mergeCell ref="AQK43:AQL43"/>
    <mergeCell ref="AQM43:AQN43"/>
    <mergeCell ref="AQO43:AQP43"/>
    <mergeCell ref="AQQ43:AQR43"/>
    <mergeCell ref="AQS43:AQT43"/>
    <mergeCell ref="AQU43:AQV43"/>
    <mergeCell ref="AQW43:AQX43"/>
    <mergeCell ref="AQY43:AQZ43"/>
    <mergeCell ref="ARA43:ARB43"/>
    <mergeCell ref="ARC43:ARD43"/>
    <mergeCell ref="ARE43:ARF43"/>
    <mergeCell ref="ARG43:ARH43"/>
    <mergeCell ref="ARI43:ARJ43"/>
    <mergeCell ref="ARK43:ARL43"/>
    <mergeCell ref="ARM43:ARN43"/>
    <mergeCell ref="ARO43:ARP43"/>
    <mergeCell ref="ARQ43:ARR43"/>
    <mergeCell ref="ARS43:ART43"/>
    <mergeCell ref="ARU43:ARV43"/>
    <mergeCell ref="ARW43:ARX43"/>
    <mergeCell ref="ARY43:ARZ43"/>
    <mergeCell ref="ASA43:ASB43"/>
    <mergeCell ref="ASC43:ASD43"/>
    <mergeCell ref="ASE43:ASF43"/>
    <mergeCell ref="ASG43:ASH43"/>
    <mergeCell ref="ASI43:ASJ43"/>
    <mergeCell ref="ASK43:ASL43"/>
    <mergeCell ref="ASM43:ASN43"/>
    <mergeCell ref="ASO43:ASP43"/>
    <mergeCell ref="ASQ43:ASR43"/>
    <mergeCell ref="ASS43:AST43"/>
    <mergeCell ref="ASU43:ASV43"/>
    <mergeCell ref="ASW43:ASX43"/>
    <mergeCell ref="ASY43:ASZ43"/>
    <mergeCell ref="ATA43:ATB43"/>
    <mergeCell ref="ATC43:ATD43"/>
    <mergeCell ref="ATE43:ATF43"/>
    <mergeCell ref="ATG43:ATH43"/>
    <mergeCell ref="ATI43:ATJ43"/>
    <mergeCell ref="ATK43:ATL43"/>
    <mergeCell ref="ATM43:ATN43"/>
    <mergeCell ref="ATO43:ATP43"/>
    <mergeCell ref="ATQ43:ATR43"/>
    <mergeCell ref="ATS43:ATT43"/>
    <mergeCell ref="ATU43:ATV43"/>
    <mergeCell ref="ATW43:ATX43"/>
    <mergeCell ref="ATY43:ATZ43"/>
    <mergeCell ref="AUA43:AUB43"/>
    <mergeCell ref="AUC43:AUD43"/>
    <mergeCell ref="AUE43:AUF43"/>
    <mergeCell ref="AUG43:AUH43"/>
    <mergeCell ref="AUI43:AUJ43"/>
    <mergeCell ref="AUK43:AUL43"/>
    <mergeCell ref="AUM43:AUN43"/>
    <mergeCell ref="AUO43:AUP43"/>
    <mergeCell ref="AUQ43:AUR43"/>
    <mergeCell ref="AUS43:AUT43"/>
    <mergeCell ref="AUU43:AUV43"/>
    <mergeCell ref="AUW43:AUX43"/>
    <mergeCell ref="AUY43:AUZ43"/>
    <mergeCell ref="AVA43:AVB43"/>
    <mergeCell ref="AVC43:AVD43"/>
    <mergeCell ref="AVE43:AVF43"/>
    <mergeCell ref="AVG43:AVH43"/>
    <mergeCell ref="AVI43:AVJ43"/>
    <mergeCell ref="AVK43:AVL43"/>
    <mergeCell ref="AVM43:AVN43"/>
    <mergeCell ref="AVO43:AVP43"/>
    <mergeCell ref="AVQ43:AVR43"/>
    <mergeCell ref="AVS43:AVT43"/>
    <mergeCell ref="AVU43:AVV43"/>
    <mergeCell ref="AVW43:AVX43"/>
    <mergeCell ref="AVY43:AVZ43"/>
    <mergeCell ref="AWA43:AWB43"/>
    <mergeCell ref="AWC43:AWD43"/>
    <mergeCell ref="AWE43:AWF43"/>
    <mergeCell ref="AWG43:AWH43"/>
    <mergeCell ref="AWI43:AWJ43"/>
    <mergeCell ref="AWK43:AWL43"/>
    <mergeCell ref="AWM43:AWN43"/>
    <mergeCell ref="AWO43:AWP43"/>
    <mergeCell ref="AWQ43:AWR43"/>
    <mergeCell ref="AWS43:AWT43"/>
    <mergeCell ref="AWU43:AWV43"/>
    <mergeCell ref="AWW43:AWX43"/>
    <mergeCell ref="AWY43:AWZ43"/>
    <mergeCell ref="AXA43:AXB43"/>
    <mergeCell ref="AXC43:AXD43"/>
    <mergeCell ref="AXE43:AXF43"/>
    <mergeCell ref="AXG43:AXH43"/>
    <mergeCell ref="AXI43:AXJ43"/>
    <mergeCell ref="AXK43:AXL43"/>
    <mergeCell ref="AXM43:AXN43"/>
    <mergeCell ref="AXO43:AXP43"/>
    <mergeCell ref="AXQ43:AXR43"/>
    <mergeCell ref="AXS43:AXT43"/>
    <mergeCell ref="AXU43:AXV43"/>
    <mergeCell ref="AXW43:AXX43"/>
    <mergeCell ref="AXY43:AXZ43"/>
    <mergeCell ref="AYA43:AYB43"/>
    <mergeCell ref="AYC43:AYD43"/>
    <mergeCell ref="AYE43:AYF43"/>
    <mergeCell ref="AYG43:AYH43"/>
    <mergeCell ref="AYI43:AYJ43"/>
    <mergeCell ref="AYK43:AYL43"/>
    <mergeCell ref="AYM43:AYN43"/>
    <mergeCell ref="AYO43:AYP43"/>
    <mergeCell ref="AYQ43:AYR43"/>
    <mergeCell ref="AYS43:AYT43"/>
    <mergeCell ref="AYU43:AYV43"/>
    <mergeCell ref="AYW43:AYX43"/>
    <mergeCell ref="AYY43:AYZ43"/>
    <mergeCell ref="AZA43:AZB43"/>
    <mergeCell ref="AZC43:AZD43"/>
    <mergeCell ref="AZE43:AZF43"/>
    <mergeCell ref="AZG43:AZH43"/>
    <mergeCell ref="AZI43:AZJ43"/>
    <mergeCell ref="AZK43:AZL43"/>
    <mergeCell ref="AZM43:AZN43"/>
    <mergeCell ref="AZO43:AZP43"/>
    <mergeCell ref="AZQ43:AZR43"/>
    <mergeCell ref="AZS43:AZT43"/>
    <mergeCell ref="AZU43:AZV43"/>
    <mergeCell ref="AZW43:AZX43"/>
    <mergeCell ref="AZY43:AZZ43"/>
    <mergeCell ref="BAA43:BAB43"/>
    <mergeCell ref="BAC43:BAD43"/>
    <mergeCell ref="BAE43:BAF43"/>
    <mergeCell ref="BAG43:BAH43"/>
    <mergeCell ref="BAI43:BAJ43"/>
    <mergeCell ref="BAK43:BAL43"/>
    <mergeCell ref="BAM43:BAN43"/>
    <mergeCell ref="BAO43:BAP43"/>
    <mergeCell ref="BAQ43:BAR43"/>
    <mergeCell ref="BAS43:BAT43"/>
    <mergeCell ref="BAU43:BAV43"/>
    <mergeCell ref="BAW43:BAX43"/>
    <mergeCell ref="BAY43:BAZ43"/>
    <mergeCell ref="BBA43:BBB43"/>
    <mergeCell ref="BBC43:BBD43"/>
    <mergeCell ref="BBE43:BBF43"/>
    <mergeCell ref="BBG43:BBH43"/>
    <mergeCell ref="BBI43:BBJ43"/>
    <mergeCell ref="BBK43:BBL43"/>
    <mergeCell ref="BBM43:BBN43"/>
    <mergeCell ref="BBO43:BBP43"/>
    <mergeCell ref="BBQ43:BBR43"/>
    <mergeCell ref="BBS43:BBT43"/>
    <mergeCell ref="BBU43:BBV43"/>
    <mergeCell ref="BBW43:BBX43"/>
    <mergeCell ref="BBY43:BBZ43"/>
    <mergeCell ref="BCA43:BCB43"/>
    <mergeCell ref="BCC43:BCD43"/>
    <mergeCell ref="BCE43:BCF43"/>
    <mergeCell ref="BCG43:BCH43"/>
    <mergeCell ref="BCI43:BCJ43"/>
    <mergeCell ref="BCK43:BCL43"/>
    <mergeCell ref="BCM43:BCN43"/>
    <mergeCell ref="BCO43:BCP43"/>
    <mergeCell ref="BCQ43:BCR43"/>
    <mergeCell ref="BCS43:BCT43"/>
    <mergeCell ref="BCU43:BCV43"/>
    <mergeCell ref="BCW43:BCX43"/>
    <mergeCell ref="BCY43:BCZ43"/>
    <mergeCell ref="BDA43:BDB43"/>
    <mergeCell ref="BDC43:BDD43"/>
    <mergeCell ref="BDE43:BDF43"/>
    <mergeCell ref="BDG43:BDH43"/>
    <mergeCell ref="BDI43:BDJ43"/>
    <mergeCell ref="BDK43:BDL43"/>
    <mergeCell ref="BDM43:BDN43"/>
    <mergeCell ref="BDO43:BDP43"/>
    <mergeCell ref="BDQ43:BDR43"/>
    <mergeCell ref="BDS43:BDT43"/>
    <mergeCell ref="BDU43:BDV43"/>
    <mergeCell ref="BDW43:BDX43"/>
    <mergeCell ref="BDY43:BDZ43"/>
    <mergeCell ref="BEA43:BEB43"/>
    <mergeCell ref="BEC43:BED43"/>
    <mergeCell ref="BEE43:BEF43"/>
    <mergeCell ref="BEG43:BEH43"/>
    <mergeCell ref="BEI43:BEJ43"/>
    <mergeCell ref="BEK43:BEL43"/>
    <mergeCell ref="BEM43:BEN43"/>
    <mergeCell ref="BEO43:BEP43"/>
    <mergeCell ref="BEQ43:BER43"/>
    <mergeCell ref="BES43:BET43"/>
    <mergeCell ref="BEU43:BEV43"/>
    <mergeCell ref="BEW43:BEX43"/>
    <mergeCell ref="BEY43:BEZ43"/>
    <mergeCell ref="BFA43:BFB43"/>
    <mergeCell ref="BFC43:BFD43"/>
    <mergeCell ref="BFE43:BFF43"/>
    <mergeCell ref="BFG43:BFH43"/>
    <mergeCell ref="BFI43:BFJ43"/>
    <mergeCell ref="BFK43:BFL43"/>
    <mergeCell ref="BFM43:BFN43"/>
    <mergeCell ref="BFO43:BFP43"/>
    <mergeCell ref="BFQ43:BFR43"/>
    <mergeCell ref="BFS43:BFT43"/>
    <mergeCell ref="BFU43:BFV43"/>
    <mergeCell ref="BFW43:BFX43"/>
    <mergeCell ref="BFY43:BFZ43"/>
    <mergeCell ref="BGA43:BGB43"/>
    <mergeCell ref="BGC43:BGD43"/>
    <mergeCell ref="BGE43:BGF43"/>
    <mergeCell ref="BGG43:BGH43"/>
    <mergeCell ref="BGI43:BGJ43"/>
    <mergeCell ref="BGK43:BGL43"/>
    <mergeCell ref="BGM43:BGN43"/>
    <mergeCell ref="BGO43:BGP43"/>
    <mergeCell ref="BGQ43:BGR43"/>
    <mergeCell ref="BGS43:BGT43"/>
    <mergeCell ref="BGU43:BGV43"/>
    <mergeCell ref="BGW43:BGX43"/>
    <mergeCell ref="BGY43:BGZ43"/>
    <mergeCell ref="BHA43:BHB43"/>
    <mergeCell ref="BHC43:BHD43"/>
    <mergeCell ref="BHE43:BHF43"/>
    <mergeCell ref="BHG43:BHH43"/>
    <mergeCell ref="BHI43:BHJ43"/>
    <mergeCell ref="BHK43:BHL43"/>
    <mergeCell ref="BHM43:BHN43"/>
    <mergeCell ref="BHO43:BHP43"/>
    <mergeCell ref="BHQ43:BHR43"/>
    <mergeCell ref="BHS43:BHT43"/>
    <mergeCell ref="BHU43:BHV43"/>
    <mergeCell ref="BHW43:BHX43"/>
    <mergeCell ref="BHY43:BHZ43"/>
    <mergeCell ref="BIA43:BIB43"/>
    <mergeCell ref="BIC43:BID43"/>
    <mergeCell ref="BIE43:BIF43"/>
    <mergeCell ref="BIG43:BIH43"/>
    <mergeCell ref="BII43:BIJ43"/>
    <mergeCell ref="BIK43:BIL43"/>
    <mergeCell ref="BIM43:BIN43"/>
    <mergeCell ref="BIO43:BIP43"/>
    <mergeCell ref="BIQ43:BIR43"/>
    <mergeCell ref="BIS43:BIT43"/>
    <mergeCell ref="BIU43:BIV43"/>
    <mergeCell ref="BIW43:BIX43"/>
    <mergeCell ref="BIY43:BIZ43"/>
    <mergeCell ref="BJA43:BJB43"/>
    <mergeCell ref="BJC43:BJD43"/>
    <mergeCell ref="BJE43:BJF43"/>
    <mergeCell ref="BJG43:BJH43"/>
    <mergeCell ref="BJI43:BJJ43"/>
    <mergeCell ref="BJK43:BJL43"/>
    <mergeCell ref="BJM43:BJN43"/>
    <mergeCell ref="BJO43:BJP43"/>
    <mergeCell ref="BJQ43:BJR43"/>
    <mergeCell ref="BJS43:BJT43"/>
    <mergeCell ref="BJU43:BJV43"/>
    <mergeCell ref="BJW43:BJX43"/>
    <mergeCell ref="BJY43:BJZ43"/>
    <mergeCell ref="BKA43:BKB43"/>
    <mergeCell ref="BKC43:BKD43"/>
    <mergeCell ref="BKE43:BKF43"/>
    <mergeCell ref="BKG43:BKH43"/>
    <mergeCell ref="BKI43:BKJ43"/>
    <mergeCell ref="BKK43:BKL43"/>
    <mergeCell ref="BKM43:BKN43"/>
    <mergeCell ref="BKO43:BKP43"/>
    <mergeCell ref="BKQ43:BKR43"/>
    <mergeCell ref="BKS43:BKT43"/>
    <mergeCell ref="BKU43:BKV43"/>
    <mergeCell ref="BKW43:BKX43"/>
    <mergeCell ref="BKY43:BKZ43"/>
    <mergeCell ref="BLA43:BLB43"/>
    <mergeCell ref="BLC43:BLD43"/>
    <mergeCell ref="BLE43:BLF43"/>
    <mergeCell ref="BLG43:BLH43"/>
    <mergeCell ref="BLI43:BLJ43"/>
    <mergeCell ref="BLK43:BLL43"/>
    <mergeCell ref="BLM43:BLN43"/>
    <mergeCell ref="BLO43:BLP43"/>
    <mergeCell ref="BLQ43:BLR43"/>
    <mergeCell ref="BLS43:BLT43"/>
    <mergeCell ref="BLU43:BLV43"/>
    <mergeCell ref="BLW43:BLX43"/>
    <mergeCell ref="BLY43:BLZ43"/>
    <mergeCell ref="BMA43:BMB43"/>
    <mergeCell ref="BMC43:BMD43"/>
    <mergeCell ref="BME43:BMF43"/>
    <mergeCell ref="BMG43:BMH43"/>
    <mergeCell ref="BMI43:BMJ43"/>
    <mergeCell ref="BMK43:BML43"/>
    <mergeCell ref="BMM43:BMN43"/>
    <mergeCell ref="BMO43:BMP43"/>
    <mergeCell ref="BMQ43:BMR43"/>
    <mergeCell ref="BMS43:BMT43"/>
    <mergeCell ref="BMU43:BMV43"/>
    <mergeCell ref="BMW43:BMX43"/>
    <mergeCell ref="BMY43:BMZ43"/>
    <mergeCell ref="BNA43:BNB43"/>
    <mergeCell ref="BNC43:BND43"/>
    <mergeCell ref="BNE43:BNF43"/>
    <mergeCell ref="BNG43:BNH43"/>
    <mergeCell ref="BNI43:BNJ43"/>
    <mergeCell ref="BNK43:BNL43"/>
    <mergeCell ref="BNM43:BNN43"/>
    <mergeCell ref="BNO43:BNP43"/>
    <mergeCell ref="BNQ43:BNR43"/>
    <mergeCell ref="BNS43:BNT43"/>
    <mergeCell ref="BNU43:BNV43"/>
    <mergeCell ref="BNW43:BNX43"/>
    <mergeCell ref="BNY43:BNZ43"/>
    <mergeCell ref="BOA43:BOB43"/>
    <mergeCell ref="BOC43:BOD43"/>
    <mergeCell ref="BOE43:BOF43"/>
    <mergeCell ref="BOG43:BOH43"/>
    <mergeCell ref="BOI43:BOJ43"/>
    <mergeCell ref="BOK43:BOL43"/>
    <mergeCell ref="BOM43:BON43"/>
    <mergeCell ref="BOO43:BOP43"/>
    <mergeCell ref="BOQ43:BOR43"/>
    <mergeCell ref="BOS43:BOT43"/>
    <mergeCell ref="BOU43:BOV43"/>
    <mergeCell ref="BOW43:BOX43"/>
    <mergeCell ref="BOY43:BOZ43"/>
    <mergeCell ref="BPA43:BPB43"/>
    <mergeCell ref="BPC43:BPD43"/>
    <mergeCell ref="BPE43:BPF43"/>
    <mergeCell ref="BPG43:BPH43"/>
    <mergeCell ref="BPI43:BPJ43"/>
    <mergeCell ref="BPK43:BPL43"/>
    <mergeCell ref="BPM43:BPN43"/>
    <mergeCell ref="BPO43:BPP43"/>
    <mergeCell ref="BPQ43:BPR43"/>
    <mergeCell ref="BPS43:BPT43"/>
    <mergeCell ref="BPU43:BPV43"/>
    <mergeCell ref="BPW43:BPX43"/>
    <mergeCell ref="BPY43:BPZ43"/>
    <mergeCell ref="BQA43:BQB43"/>
    <mergeCell ref="BQC43:BQD43"/>
    <mergeCell ref="BQE43:BQF43"/>
    <mergeCell ref="BQG43:BQH43"/>
    <mergeCell ref="BQI43:BQJ43"/>
    <mergeCell ref="BQK43:BQL43"/>
    <mergeCell ref="BQM43:BQN43"/>
    <mergeCell ref="BQO43:BQP43"/>
    <mergeCell ref="BQQ43:BQR43"/>
    <mergeCell ref="BQS43:BQT43"/>
    <mergeCell ref="BQU43:BQV43"/>
    <mergeCell ref="BQW43:BQX43"/>
    <mergeCell ref="BQY43:BQZ43"/>
    <mergeCell ref="BRA43:BRB43"/>
    <mergeCell ref="BRC43:BRD43"/>
    <mergeCell ref="BRE43:BRF43"/>
    <mergeCell ref="BRG43:BRH43"/>
    <mergeCell ref="BRI43:BRJ43"/>
    <mergeCell ref="BRK43:BRL43"/>
    <mergeCell ref="BRM43:BRN43"/>
    <mergeCell ref="BRO43:BRP43"/>
    <mergeCell ref="BRQ43:BRR43"/>
    <mergeCell ref="BRS43:BRT43"/>
    <mergeCell ref="BRU43:BRV43"/>
    <mergeCell ref="BRW43:BRX43"/>
    <mergeCell ref="BRY43:BRZ43"/>
    <mergeCell ref="BSA43:BSB43"/>
    <mergeCell ref="BSC43:BSD43"/>
    <mergeCell ref="BSE43:BSF43"/>
    <mergeCell ref="BSG43:BSH43"/>
    <mergeCell ref="BSI43:BSJ43"/>
    <mergeCell ref="BSK43:BSL43"/>
    <mergeCell ref="BSM43:BSN43"/>
    <mergeCell ref="BSO43:BSP43"/>
    <mergeCell ref="BSQ43:BSR43"/>
    <mergeCell ref="BSS43:BST43"/>
    <mergeCell ref="BSU43:BSV43"/>
    <mergeCell ref="BSW43:BSX43"/>
    <mergeCell ref="BSY43:BSZ43"/>
    <mergeCell ref="BTA43:BTB43"/>
    <mergeCell ref="BTC43:BTD43"/>
    <mergeCell ref="BTE43:BTF43"/>
    <mergeCell ref="BTG43:BTH43"/>
    <mergeCell ref="BTI43:BTJ43"/>
    <mergeCell ref="BTK43:BTL43"/>
    <mergeCell ref="BTM43:BTN43"/>
    <mergeCell ref="BTO43:BTP43"/>
    <mergeCell ref="BTQ43:BTR43"/>
    <mergeCell ref="BTS43:BTT43"/>
    <mergeCell ref="BTU43:BTV43"/>
    <mergeCell ref="BTW43:BTX43"/>
    <mergeCell ref="BTY43:BTZ43"/>
    <mergeCell ref="BUA43:BUB43"/>
    <mergeCell ref="BUC43:BUD43"/>
    <mergeCell ref="BUE43:BUF43"/>
    <mergeCell ref="BUG43:BUH43"/>
    <mergeCell ref="BUI43:BUJ43"/>
    <mergeCell ref="BUK43:BUL43"/>
    <mergeCell ref="BUM43:BUN43"/>
    <mergeCell ref="BUO43:BUP43"/>
    <mergeCell ref="BUQ43:BUR43"/>
    <mergeCell ref="BUS43:BUT43"/>
    <mergeCell ref="BUU43:BUV43"/>
    <mergeCell ref="BUW43:BUX43"/>
    <mergeCell ref="BUY43:BUZ43"/>
    <mergeCell ref="BVA43:BVB43"/>
    <mergeCell ref="BVC43:BVD43"/>
    <mergeCell ref="BVE43:BVF43"/>
    <mergeCell ref="BVG43:BVH43"/>
    <mergeCell ref="BVI43:BVJ43"/>
    <mergeCell ref="BVK43:BVL43"/>
    <mergeCell ref="BVM43:BVN43"/>
    <mergeCell ref="BVO43:BVP43"/>
    <mergeCell ref="BVQ43:BVR43"/>
    <mergeCell ref="BVS43:BVT43"/>
    <mergeCell ref="BVU43:BVV43"/>
    <mergeCell ref="BVW43:BVX43"/>
    <mergeCell ref="BVY43:BVZ43"/>
    <mergeCell ref="BWA43:BWB43"/>
    <mergeCell ref="BWC43:BWD43"/>
    <mergeCell ref="BWE43:BWF43"/>
    <mergeCell ref="BWG43:BWH43"/>
    <mergeCell ref="BWI43:BWJ43"/>
    <mergeCell ref="BWK43:BWL43"/>
    <mergeCell ref="BWM43:BWN43"/>
    <mergeCell ref="BWO43:BWP43"/>
    <mergeCell ref="BWQ43:BWR43"/>
    <mergeCell ref="BWS43:BWT43"/>
    <mergeCell ref="BWU43:BWV43"/>
    <mergeCell ref="BWW43:BWX43"/>
    <mergeCell ref="BWY43:BWZ43"/>
    <mergeCell ref="BXA43:BXB43"/>
    <mergeCell ref="BXC43:BXD43"/>
    <mergeCell ref="BXE43:BXF43"/>
    <mergeCell ref="BXG43:BXH43"/>
    <mergeCell ref="BXI43:BXJ43"/>
    <mergeCell ref="BXK43:BXL43"/>
    <mergeCell ref="BXM43:BXN43"/>
    <mergeCell ref="BXO43:BXP43"/>
    <mergeCell ref="BXQ43:BXR43"/>
    <mergeCell ref="BXS43:BXT43"/>
    <mergeCell ref="BXU43:BXV43"/>
    <mergeCell ref="BXW43:BXX43"/>
    <mergeCell ref="BXY43:BXZ43"/>
    <mergeCell ref="BYA43:BYB43"/>
    <mergeCell ref="BYC43:BYD43"/>
    <mergeCell ref="BYE43:BYF43"/>
    <mergeCell ref="BYG43:BYH43"/>
    <mergeCell ref="BYI43:BYJ43"/>
    <mergeCell ref="BYK43:BYL43"/>
    <mergeCell ref="BYM43:BYN43"/>
    <mergeCell ref="BYO43:BYP43"/>
    <mergeCell ref="BYQ43:BYR43"/>
    <mergeCell ref="BYS43:BYT43"/>
    <mergeCell ref="BYU43:BYV43"/>
    <mergeCell ref="BYW43:BYX43"/>
    <mergeCell ref="BYY43:BYZ43"/>
    <mergeCell ref="BZA43:BZB43"/>
    <mergeCell ref="BZC43:BZD43"/>
    <mergeCell ref="BZE43:BZF43"/>
    <mergeCell ref="BZG43:BZH43"/>
    <mergeCell ref="BZI43:BZJ43"/>
    <mergeCell ref="BZK43:BZL43"/>
    <mergeCell ref="BZM43:BZN43"/>
    <mergeCell ref="BZO43:BZP43"/>
    <mergeCell ref="BZQ43:BZR43"/>
    <mergeCell ref="BZS43:BZT43"/>
    <mergeCell ref="BZU43:BZV43"/>
    <mergeCell ref="BZW43:BZX43"/>
    <mergeCell ref="BZY43:BZZ43"/>
    <mergeCell ref="CAA43:CAB43"/>
    <mergeCell ref="CAC43:CAD43"/>
    <mergeCell ref="CAE43:CAF43"/>
    <mergeCell ref="CAG43:CAH43"/>
    <mergeCell ref="CAI43:CAJ43"/>
    <mergeCell ref="CAK43:CAL43"/>
    <mergeCell ref="CAM43:CAN43"/>
    <mergeCell ref="CAO43:CAP43"/>
    <mergeCell ref="CAQ43:CAR43"/>
    <mergeCell ref="CAS43:CAT43"/>
    <mergeCell ref="CAU43:CAV43"/>
    <mergeCell ref="CAW43:CAX43"/>
    <mergeCell ref="CAY43:CAZ43"/>
    <mergeCell ref="CBA43:CBB43"/>
    <mergeCell ref="CBC43:CBD43"/>
    <mergeCell ref="CBE43:CBF43"/>
    <mergeCell ref="CBG43:CBH43"/>
    <mergeCell ref="CBI43:CBJ43"/>
    <mergeCell ref="CBK43:CBL43"/>
    <mergeCell ref="CBM43:CBN43"/>
    <mergeCell ref="CBO43:CBP43"/>
    <mergeCell ref="CBQ43:CBR43"/>
    <mergeCell ref="CBS43:CBT43"/>
    <mergeCell ref="CBU43:CBV43"/>
    <mergeCell ref="CBW43:CBX43"/>
    <mergeCell ref="CBY43:CBZ43"/>
    <mergeCell ref="CCA43:CCB43"/>
    <mergeCell ref="CCC43:CCD43"/>
    <mergeCell ref="CCE43:CCF43"/>
    <mergeCell ref="CCG43:CCH43"/>
    <mergeCell ref="CCI43:CCJ43"/>
    <mergeCell ref="CCK43:CCL43"/>
    <mergeCell ref="CCM43:CCN43"/>
    <mergeCell ref="CCO43:CCP43"/>
    <mergeCell ref="CCQ43:CCR43"/>
    <mergeCell ref="CCS43:CCT43"/>
    <mergeCell ref="CCU43:CCV43"/>
    <mergeCell ref="CCW43:CCX43"/>
    <mergeCell ref="CCY43:CCZ43"/>
    <mergeCell ref="CDA43:CDB43"/>
    <mergeCell ref="CDC43:CDD43"/>
    <mergeCell ref="CDE43:CDF43"/>
    <mergeCell ref="CDG43:CDH43"/>
    <mergeCell ref="CDI43:CDJ43"/>
    <mergeCell ref="CDK43:CDL43"/>
    <mergeCell ref="CDM43:CDN43"/>
    <mergeCell ref="CDO43:CDP43"/>
    <mergeCell ref="CDQ43:CDR43"/>
    <mergeCell ref="CDS43:CDT43"/>
    <mergeCell ref="CDU43:CDV43"/>
    <mergeCell ref="CDW43:CDX43"/>
    <mergeCell ref="CDY43:CDZ43"/>
    <mergeCell ref="CEA43:CEB43"/>
    <mergeCell ref="CEC43:CED43"/>
    <mergeCell ref="CEE43:CEF43"/>
    <mergeCell ref="CEG43:CEH43"/>
    <mergeCell ref="CEI43:CEJ43"/>
    <mergeCell ref="CEK43:CEL43"/>
    <mergeCell ref="CEM43:CEN43"/>
    <mergeCell ref="CEO43:CEP43"/>
    <mergeCell ref="CEQ43:CER43"/>
    <mergeCell ref="CES43:CET43"/>
    <mergeCell ref="CEU43:CEV43"/>
    <mergeCell ref="CEW43:CEX43"/>
    <mergeCell ref="CEY43:CEZ43"/>
    <mergeCell ref="CFA43:CFB43"/>
    <mergeCell ref="CFC43:CFD43"/>
    <mergeCell ref="CFE43:CFF43"/>
    <mergeCell ref="CFG43:CFH43"/>
    <mergeCell ref="CFI43:CFJ43"/>
    <mergeCell ref="CFK43:CFL43"/>
    <mergeCell ref="CFM43:CFN43"/>
    <mergeCell ref="CFO43:CFP43"/>
    <mergeCell ref="CFQ43:CFR43"/>
    <mergeCell ref="CFS43:CFT43"/>
    <mergeCell ref="CFU43:CFV43"/>
    <mergeCell ref="CFW43:CFX43"/>
    <mergeCell ref="CFY43:CFZ43"/>
    <mergeCell ref="CGA43:CGB43"/>
    <mergeCell ref="CGC43:CGD43"/>
    <mergeCell ref="CGE43:CGF43"/>
    <mergeCell ref="CGG43:CGH43"/>
    <mergeCell ref="CGI43:CGJ43"/>
    <mergeCell ref="CGK43:CGL43"/>
    <mergeCell ref="CGM43:CGN43"/>
    <mergeCell ref="CGO43:CGP43"/>
    <mergeCell ref="CGQ43:CGR43"/>
    <mergeCell ref="CGS43:CGT43"/>
    <mergeCell ref="CGU43:CGV43"/>
    <mergeCell ref="CGW43:CGX43"/>
    <mergeCell ref="CGY43:CGZ43"/>
    <mergeCell ref="CHA43:CHB43"/>
    <mergeCell ref="CHC43:CHD43"/>
    <mergeCell ref="CHE43:CHF43"/>
    <mergeCell ref="CHG43:CHH43"/>
    <mergeCell ref="CHI43:CHJ43"/>
    <mergeCell ref="CHK43:CHL43"/>
    <mergeCell ref="CHM43:CHN43"/>
    <mergeCell ref="CHO43:CHP43"/>
    <mergeCell ref="CHQ43:CHR43"/>
    <mergeCell ref="CHS43:CHT43"/>
    <mergeCell ref="CHU43:CHV43"/>
    <mergeCell ref="CHW43:CHX43"/>
    <mergeCell ref="CHY43:CHZ43"/>
    <mergeCell ref="CIA43:CIB43"/>
    <mergeCell ref="CIC43:CID43"/>
    <mergeCell ref="CIE43:CIF43"/>
    <mergeCell ref="CIG43:CIH43"/>
    <mergeCell ref="CII43:CIJ43"/>
    <mergeCell ref="CIK43:CIL43"/>
    <mergeCell ref="CIM43:CIN43"/>
    <mergeCell ref="CIO43:CIP43"/>
    <mergeCell ref="CIQ43:CIR43"/>
    <mergeCell ref="CIS43:CIT43"/>
    <mergeCell ref="CIU43:CIV43"/>
    <mergeCell ref="CIW43:CIX43"/>
    <mergeCell ref="CIY43:CIZ43"/>
    <mergeCell ref="CJA43:CJB43"/>
    <mergeCell ref="CJC43:CJD43"/>
    <mergeCell ref="CJE43:CJF43"/>
    <mergeCell ref="CJG43:CJH43"/>
    <mergeCell ref="CJI43:CJJ43"/>
    <mergeCell ref="CJK43:CJL43"/>
    <mergeCell ref="CJM43:CJN43"/>
    <mergeCell ref="CJO43:CJP43"/>
    <mergeCell ref="CJQ43:CJR43"/>
    <mergeCell ref="CJS43:CJT43"/>
    <mergeCell ref="CJU43:CJV43"/>
    <mergeCell ref="CJW43:CJX43"/>
    <mergeCell ref="CJY43:CJZ43"/>
    <mergeCell ref="CKA43:CKB43"/>
    <mergeCell ref="CKC43:CKD43"/>
    <mergeCell ref="CKE43:CKF43"/>
    <mergeCell ref="CKG43:CKH43"/>
    <mergeCell ref="CKI43:CKJ43"/>
    <mergeCell ref="CKK43:CKL43"/>
    <mergeCell ref="CKM43:CKN43"/>
    <mergeCell ref="CKO43:CKP43"/>
    <mergeCell ref="CKQ43:CKR43"/>
    <mergeCell ref="CKS43:CKT43"/>
    <mergeCell ref="CKU43:CKV43"/>
    <mergeCell ref="CKW43:CKX43"/>
    <mergeCell ref="CKY43:CKZ43"/>
    <mergeCell ref="CLA43:CLB43"/>
    <mergeCell ref="CLC43:CLD43"/>
    <mergeCell ref="CLE43:CLF43"/>
    <mergeCell ref="CLG43:CLH43"/>
    <mergeCell ref="CLI43:CLJ43"/>
    <mergeCell ref="CLK43:CLL43"/>
    <mergeCell ref="CLM43:CLN43"/>
    <mergeCell ref="CLO43:CLP43"/>
    <mergeCell ref="CLQ43:CLR43"/>
    <mergeCell ref="CLS43:CLT43"/>
    <mergeCell ref="CLU43:CLV43"/>
    <mergeCell ref="CLW43:CLX43"/>
    <mergeCell ref="CLY43:CLZ43"/>
    <mergeCell ref="CMA43:CMB43"/>
    <mergeCell ref="CMC43:CMD43"/>
    <mergeCell ref="CME43:CMF43"/>
    <mergeCell ref="CMG43:CMH43"/>
    <mergeCell ref="CMI43:CMJ43"/>
    <mergeCell ref="CMK43:CML43"/>
    <mergeCell ref="CMM43:CMN43"/>
    <mergeCell ref="CMO43:CMP43"/>
    <mergeCell ref="CMQ43:CMR43"/>
    <mergeCell ref="CMS43:CMT43"/>
    <mergeCell ref="CMU43:CMV43"/>
    <mergeCell ref="CMW43:CMX43"/>
    <mergeCell ref="CMY43:CMZ43"/>
    <mergeCell ref="CNA43:CNB43"/>
    <mergeCell ref="CNC43:CND43"/>
    <mergeCell ref="CNE43:CNF43"/>
    <mergeCell ref="CNG43:CNH43"/>
    <mergeCell ref="CNI43:CNJ43"/>
    <mergeCell ref="CNK43:CNL43"/>
    <mergeCell ref="CNM43:CNN43"/>
    <mergeCell ref="CNO43:CNP43"/>
    <mergeCell ref="CNQ43:CNR43"/>
    <mergeCell ref="CNS43:CNT43"/>
    <mergeCell ref="CNU43:CNV43"/>
    <mergeCell ref="CNW43:CNX43"/>
    <mergeCell ref="CNY43:CNZ43"/>
    <mergeCell ref="COA43:COB43"/>
    <mergeCell ref="COC43:COD43"/>
    <mergeCell ref="COE43:COF43"/>
    <mergeCell ref="COG43:COH43"/>
    <mergeCell ref="COI43:COJ43"/>
    <mergeCell ref="COK43:COL43"/>
    <mergeCell ref="COM43:CON43"/>
    <mergeCell ref="COO43:COP43"/>
    <mergeCell ref="COQ43:COR43"/>
    <mergeCell ref="COS43:COT43"/>
    <mergeCell ref="COU43:COV43"/>
    <mergeCell ref="COW43:COX43"/>
    <mergeCell ref="COY43:COZ43"/>
    <mergeCell ref="CPA43:CPB43"/>
    <mergeCell ref="CPC43:CPD43"/>
    <mergeCell ref="CPE43:CPF43"/>
    <mergeCell ref="CPG43:CPH43"/>
    <mergeCell ref="CPI43:CPJ43"/>
    <mergeCell ref="CPK43:CPL43"/>
    <mergeCell ref="CPM43:CPN43"/>
    <mergeCell ref="CPO43:CPP43"/>
    <mergeCell ref="CPQ43:CPR43"/>
    <mergeCell ref="CPS43:CPT43"/>
    <mergeCell ref="CPU43:CPV43"/>
    <mergeCell ref="CPW43:CPX43"/>
    <mergeCell ref="CPY43:CPZ43"/>
    <mergeCell ref="CQA43:CQB43"/>
    <mergeCell ref="CQC43:CQD43"/>
    <mergeCell ref="CQE43:CQF43"/>
    <mergeCell ref="CQG43:CQH43"/>
    <mergeCell ref="CQI43:CQJ43"/>
    <mergeCell ref="CQK43:CQL43"/>
    <mergeCell ref="CQM43:CQN43"/>
    <mergeCell ref="CQO43:CQP43"/>
    <mergeCell ref="CQQ43:CQR43"/>
    <mergeCell ref="CQS43:CQT43"/>
    <mergeCell ref="CQU43:CQV43"/>
    <mergeCell ref="CQW43:CQX43"/>
    <mergeCell ref="CQY43:CQZ43"/>
    <mergeCell ref="CRA43:CRB43"/>
    <mergeCell ref="CRC43:CRD43"/>
    <mergeCell ref="CRE43:CRF43"/>
    <mergeCell ref="CRG43:CRH43"/>
    <mergeCell ref="CRI43:CRJ43"/>
    <mergeCell ref="CRK43:CRL43"/>
    <mergeCell ref="CRM43:CRN43"/>
    <mergeCell ref="CRO43:CRP43"/>
    <mergeCell ref="CRQ43:CRR43"/>
    <mergeCell ref="CRS43:CRT43"/>
    <mergeCell ref="CRU43:CRV43"/>
    <mergeCell ref="CRW43:CRX43"/>
    <mergeCell ref="CRY43:CRZ43"/>
    <mergeCell ref="CSA43:CSB43"/>
    <mergeCell ref="CSC43:CSD43"/>
    <mergeCell ref="CSE43:CSF43"/>
    <mergeCell ref="CSG43:CSH43"/>
    <mergeCell ref="CSI43:CSJ43"/>
    <mergeCell ref="CSK43:CSL43"/>
    <mergeCell ref="CSM43:CSN43"/>
    <mergeCell ref="CSO43:CSP43"/>
    <mergeCell ref="CSQ43:CSR43"/>
    <mergeCell ref="CSS43:CST43"/>
    <mergeCell ref="CSU43:CSV43"/>
    <mergeCell ref="CSW43:CSX43"/>
    <mergeCell ref="CSY43:CSZ43"/>
    <mergeCell ref="CTA43:CTB43"/>
    <mergeCell ref="CTC43:CTD43"/>
    <mergeCell ref="CTE43:CTF43"/>
    <mergeCell ref="CTG43:CTH43"/>
    <mergeCell ref="CTI43:CTJ43"/>
    <mergeCell ref="CTK43:CTL43"/>
    <mergeCell ref="CTM43:CTN43"/>
    <mergeCell ref="CTO43:CTP43"/>
    <mergeCell ref="CTQ43:CTR43"/>
    <mergeCell ref="CTS43:CTT43"/>
    <mergeCell ref="CTU43:CTV43"/>
    <mergeCell ref="CTW43:CTX43"/>
    <mergeCell ref="CTY43:CTZ43"/>
    <mergeCell ref="CUA43:CUB43"/>
    <mergeCell ref="CUC43:CUD43"/>
    <mergeCell ref="CUE43:CUF43"/>
    <mergeCell ref="CUG43:CUH43"/>
    <mergeCell ref="CUI43:CUJ43"/>
    <mergeCell ref="CUK43:CUL43"/>
    <mergeCell ref="CUM43:CUN43"/>
    <mergeCell ref="CUO43:CUP43"/>
    <mergeCell ref="CUQ43:CUR43"/>
    <mergeCell ref="CUS43:CUT43"/>
    <mergeCell ref="CUU43:CUV43"/>
    <mergeCell ref="CUW43:CUX43"/>
    <mergeCell ref="CUY43:CUZ43"/>
    <mergeCell ref="CVA43:CVB43"/>
    <mergeCell ref="CVC43:CVD43"/>
    <mergeCell ref="CVE43:CVF43"/>
    <mergeCell ref="CVG43:CVH43"/>
    <mergeCell ref="CVI43:CVJ43"/>
    <mergeCell ref="CVK43:CVL43"/>
    <mergeCell ref="CVM43:CVN43"/>
    <mergeCell ref="CVO43:CVP43"/>
    <mergeCell ref="CVQ43:CVR43"/>
    <mergeCell ref="CVS43:CVT43"/>
    <mergeCell ref="CVU43:CVV43"/>
    <mergeCell ref="CVW43:CVX43"/>
    <mergeCell ref="CVY43:CVZ43"/>
    <mergeCell ref="CWA43:CWB43"/>
    <mergeCell ref="CWC43:CWD43"/>
    <mergeCell ref="CWE43:CWF43"/>
    <mergeCell ref="CWG43:CWH43"/>
    <mergeCell ref="CWI43:CWJ43"/>
    <mergeCell ref="CWK43:CWL43"/>
    <mergeCell ref="CWM43:CWN43"/>
    <mergeCell ref="CWO43:CWP43"/>
    <mergeCell ref="CWQ43:CWR43"/>
    <mergeCell ref="CWS43:CWT43"/>
    <mergeCell ref="CWU43:CWV43"/>
    <mergeCell ref="CWW43:CWX43"/>
    <mergeCell ref="CWY43:CWZ43"/>
    <mergeCell ref="CXA43:CXB43"/>
    <mergeCell ref="CXC43:CXD43"/>
    <mergeCell ref="CXE43:CXF43"/>
    <mergeCell ref="CXG43:CXH43"/>
    <mergeCell ref="CXI43:CXJ43"/>
    <mergeCell ref="CXK43:CXL43"/>
    <mergeCell ref="CXM43:CXN43"/>
    <mergeCell ref="CXO43:CXP43"/>
    <mergeCell ref="CXQ43:CXR43"/>
    <mergeCell ref="CXS43:CXT43"/>
    <mergeCell ref="CXU43:CXV43"/>
    <mergeCell ref="CXW43:CXX43"/>
    <mergeCell ref="CXY43:CXZ43"/>
    <mergeCell ref="CYA43:CYB43"/>
    <mergeCell ref="CYC43:CYD43"/>
    <mergeCell ref="CYE43:CYF43"/>
    <mergeCell ref="CYG43:CYH43"/>
    <mergeCell ref="CYI43:CYJ43"/>
    <mergeCell ref="CYK43:CYL43"/>
    <mergeCell ref="CYM43:CYN43"/>
    <mergeCell ref="CYO43:CYP43"/>
    <mergeCell ref="CYQ43:CYR43"/>
    <mergeCell ref="CYS43:CYT43"/>
    <mergeCell ref="CYU43:CYV43"/>
    <mergeCell ref="CYW43:CYX43"/>
    <mergeCell ref="CYY43:CYZ43"/>
    <mergeCell ref="CZA43:CZB43"/>
    <mergeCell ref="CZC43:CZD43"/>
    <mergeCell ref="CZE43:CZF43"/>
    <mergeCell ref="CZG43:CZH43"/>
    <mergeCell ref="CZI43:CZJ43"/>
    <mergeCell ref="CZK43:CZL43"/>
    <mergeCell ref="CZM43:CZN43"/>
    <mergeCell ref="CZO43:CZP43"/>
    <mergeCell ref="CZQ43:CZR43"/>
    <mergeCell ref="CZS43:CZT43"/>
    <mergeCell ref="CZU43:CZV43"/>
    <mergeCell ref="CZW43:CZX43"/>
    <mergeCell ref="CZY43:CZZ43"/>
    <mergeCell ref="DAA43:DAB43"/>
    <mergeCell ref="DAC43:DAD43"/>
    <mergeCell ref="DAE43:DAF43"/>
    <mergeCell ref="DAG43:DAH43"/>
    <mergeCell ref="DAI43:DAJ43"/>
    <mergeCell ref="DAK43:DAL43"/>
    <mergeCell ref="DAM43:DAN43"/>
    <mergeCell ref="DAO43:DAP43"/>
    <mergeCell ref="DAQ43:DAR43"/>
    <mergeCell ref="DAS43:DAT43"/>
    <mergeCell ref="DAU43:DAV43"/>
    <mergeCell ref="DAW43:DAX43"/>
    <mergeCell ref="DAY43:DAZ43"/>
    <mergeCell ref="DBA43:DBB43"/>
    <mergeCell ref="DBC43:DBD43"/>
    <mergeCell ref="DBE43:DBF43"/>
    <mergeCell ref="DBG43:DBH43"/>
    <mergeCell ref="DBI43:DBJ43"/>
    <mergeCell ref="DBK43:DBL43"/>
    <mergeCell ref="DBM43:DBN43"/>
    <mergeCell ref="DBO43:DBP43"/>
    <mergeCell ref="DBQ43:DBR43"/>
    <mergeCell ref="DBS43:DBT43"/>
    <mergeCell ref="DBU43:DBV43"/>
    <mergeCell ref="DBW43:DBX43"/>
    <mergeCell ref="DBY43:DBZ43"/>
    <mergeCell ref="DCA43:DCB43"/>
    <mergeCell ref="DCC43:DCD43"/>
    <mergeCell ref="DCE43:DCF43"/>
    <mergeCell ref="DCG43:DCH43"/>
    <mergeCell ref="DCI43:DCJ43"/>
    <mergeCell ref="DCK43:DCL43"/>
    <mergeCell ref="DCM43:DCN43"/>
    <mergeCell ref="DCO43:DCP43"/>
    <mergeCell ref="DCQ43:DCR43"/>
    <mergeCell ref="DCS43:DCT43"/>
    <mergeCell ref="DCU43:DCV43"/>
    <mergeCell ref="DCW43:DCX43"/>
    <mergeCell ref="DCY43:DCZ43"/>
    <mergeCell ref="DDA43:DDB43"/>
    <mergeCell ref="DDC43:DDD43"/>
    <mergeCell ref="DDE43:DDF43"/>
    <mergeCell ref="DDG43:DDH43"/>
    <mergeCell ref="DDI43:DDJ43"/>
    <mergeCell ref="DDK43:DDL43"/>
    <mergeCell ref="DDM43:DDN43"/>
    <mergeCell ref="DDO43:DDP43"/>
    <mergeCell ref="DDQ43:DDR43"/>
    <mergeCell ref="DDS43:DDT43"/>
    <mergeCell ref="DDU43:DDV43"/>
    <mergeCell ref="DDW43:DDX43"/>
    <mergeCell ref="DDY43:DDZ43"/>
    <mergeCell ref="DEA43:DEB43"/>
    <mergeCell ref="DEC43:DED43"/>
    <mergeCell ref="DEE43:DEF43"/>
    <mergeCell ref="DEG43:DEH43"/>
    <mergeCell ref="DEI43:DEJ43"/>
    <mergeCell ref="DEK43:DEL43"/>
    <mergeCell ref="DEM43:DEN43"/>
    <mergeCell ref="DEO43:DEP43"/>
    <mergeCell ref="DEQ43:DER43"/>
    <mergeCell ref="DES43:DET43"/>
    <mergeCell ref="DEU43:DEV43"/>
    <mergeCell ref="DEW43:DEX43"/>
    <mergeCell ref="DEY43:DEZ43"/>
    <mergeCell ref="DFA43:DFB43"/>
    <mergeCell ref="DFC43:DFD43"/>
    <mergeCell ref="DFE43:DFF43"/>
    <mergeCell ref="DFG43:DFH43"/>
    <mergeCell ref="DFI43:DFJ43"/>
    <mergeCell ref="DFK43:DFL43"/>
    <mergeCell ref="DFM43:DFN43"/>
    <mergeCell ref="DFO43:DFP43"/>
    <mergeCell ref="DFQ43:DFR43"/>
    <mergeCell ref="DFS43:DFT43"/>
    <mergeCell ref="DFU43:DFV43"/>
    <mergeCell ref="DFW43:DFX43"/>
    <mergeCell ref="DFY43:DFZ43"/>
    <mergeCell ref="DGA43:DGB43"/>
    <mergeCell ref="DGC43:DGD43"/>
    <mergeCell ref="DGE43:DGF43"/>
    <mergeCell ref="DGG43:DGH43"/>
    <mergeCell ref="DGI43:DGJ43"/>
    <mergeCell ref="DGK43:DGL43"/>
    <mergeCell ref="DGM43:DGN43"/>
    <mergeCell ref="DGO43:DGP43"/>
    <mergeCell ref="DGQ43:DGR43"/>
    <mergeCell ref="DGS43:DGT43"/>
    <mergeCell ref="DGU43:DGV43"/>
    <mergeCell ref="DGW43:DGX43"/>
    <mergeCell ref="DGY43:DGZ43"/>
    <mergeCell ref="DHA43:DHB43"/>
    <mergeCell ref="DHC43:DHD43"/>
    <mergeCell ref="DHE43:DHF43"/>
    <mergeCell ref="DHG43:DHH43"/>
    <mergeCell ref="DHI43:DHJ43"/>
    <mergeCell ref="DHK43:DHL43"/>
    <mergeCell ref="DHM43:DHN43"/>
    <mergeCell ref="DHO43:DHP43"/>
    <mergeCell ref="DHQ43:DHR43"/>
    <mergeCell ref="DHS43:DHT43"/>
    <mergeCell ref="DHU43:DHV43"/>
    <mergeCell ref="DHW43:DHX43"/>
    <mergeCell ref="DHY43:DHZ43"/>
    <mergeCell ref="DIA43:DIB43"/>
    <mergeCell ref="DIC43:DID43"/>
    <mergeCell ref="DIE43:DIF43"/>
    <mergeCell ref="DIG43:DIH43"/>
    <mergeCell ref="DII43:DIJ43"/>
    <mergeCell ref="DIK43:DIL43"/>
    <mergeCell ref="DIM43:DIN43"/>
    <mergeCell ref="DIO43:DIP43"/>
    <mergeCell ref="DIQ43:DIR43"/>
    <mergeCell ref="DIS43:DIT43"/>
    <mergeCell ref="DIU43:DIV43"/>
    <mergeCell ref="DIW43:DIX43"/>
    <mergeCell ref="DIY43:DIZ43"/>
    <mergeCell ref="DJA43:DJB43"/>
    <mergeCell ref="DJC43:DJD43"/>
    <mergeCell ref="DJE43:DJF43"/>
    <mergeCell ref="DJG43:DJH43"/>
    <mergeCell ref="DJI43:DJJ43"/>
    <mergeCell ref="DJK43:DJL43"/>
    <mergeCell ref="DJM43:DJN43"/>
    <mergeCell ref="DJO43:DJP43"/>
    <mergeCell ref="DJQ43:DJR43"/>
    <mergeCell ref="DJS43:DJT43"/>
    <mergeCell ref="DJU43:DJV43"/>
    <mergeCell ref="DJW43:DJX43"/>
    <mergeCell ref="DJY43:DJZ43"/>
    <mergeCell ref="DKA43:DKB43"/>
    <mergeCell ref="DKC43:DKD43"/>
    <mergeCell ref="DKE43:DKF43"/>
    <mergeCell ref="DKG43:DKH43"/>
    <mergeCell ref="DKI43:DKJ43"/>
    <mergeCell ref="DKK43:DKL43"/>
    <mergeCell ref="DKM43:DKN43"/>
    <mergeCell ref="DKO43:DKP43"/>
    <mergeCell ref="DKQ43:DKR43"/>
    <mergeCell ref="DKS43:DKT43"/>
    <mergeCell ref="DKU43:DKV43"/>
    <mergeCell ref="DKW43:DKX43"/>
    <mergeCell ref="DKY43:DKZ43"/>
    <mergeCell ref="DLA43:DLB43"/>
    <mergeCell ref="DLC43:DLD43"/>
    <mergeCell ref="DLE43:DLF43"/>
    <mergeCell ref="DLG43:DLH43"/>
    <mergeCell ref="DLI43:DLJ43"/>
    <mergeCell ref="DLK43:DLL43"/>
    <mergeCell ref="DLM43:DLN43"/>
    <mergeCell ref="DLO43:DLP43"/>
    <mergeCell ref="DLQ43:DLR43"/>
    <mergeCell ref="DLS43:DLT43"/>
    <mergeCell ref="DLU43:DLV43"/>
    <mergeCell ref="DLW43:DLX43"/>
    <mergeCell ref="DLY43:DLZ43"/>
    <mergeCell ref="DMA43:DMB43"/>
    <mergeCell ref="DMC43:DMD43"/>
    <mergeCell ref="DME43:DMF43"/>
    <mergeCell ref="DMG43:DMH43"/>
    <mergeCell ref="DMI43:DMJ43"/>
    <mergeCell ref="DMK43:DML43"/>
    <mergeCell ref="DMM43:DMN43"/>
    <mergeCell ref="DMO43:DMP43"/>
    <mergeCell ref="DMQ43:DMR43"/>
    <mergeCell ref="DMS43:DMT43"/>
    <mergeCell ref="DMU43:DMV43"/>
    <mergeCell ref="DMW43:DMX43"/>
    <mergeCell ref="DMY43:DMZ43"/>
    <mergeCell ref="DNA43:DNB43"/>
    <mergeCell ref="DNC43:DND43"/>
    <mergeCell ref="DNE43:DNF43"/>
    <mergeCell ref="DNG43:DNH43"/>
    <mergeCell ref="DNI43:DNJ43"/>
    <mergeCell ref="DNK43:DNL43"/>
    <mergeCell ref="DNM43:DNN43"/>
    <mergeCell ref="DNO43:DNP43"/>
    <mergeCell ref="DNQ43:DNR43"/>
    <mergeCell ref="DNS43:DNT43"/>
    <mergeCell ref="DNU43:DNV43"/>
    <mergeCell ref="DNW43:DNX43"/>
    <mergeCell ref="DNY43:DNZ43"/>
    <mergeCell ref="DOA43:DOB43"/>
    <mergeCell ref="DOC43:DOD43"/>
    <mergeCell ref="DOE43:DOF43"/>
    <mergeCell ref="DOG43:DOH43"/>
    <mergeCell ref="DOI43:DOJ43"/>
    <mergeCell ref="DOK43:DOL43"/>
    <mergeCell ref="DOM43:DON43"/>
    <mergeCell ref="DOO43:DOP43"/>
    <mergeCell ref="DOQ43:DOR43"/>
    <mergeCell ref="DOS43:DOT43"/>
    <mergeCell ref="DOU43:DOV43"/>
    <mergeCell ref="DOW43:DOX43"/>
    <mergeCell ref="DOY43:DOZ43"/>
    <mergeCell ref="DPA43:DPB43"/>
    <mergeCell ref="DPC43:DPD43"/>
    <mergeCell ref="DPE43:DPF43"/>
    <mergeCell ref="DPG43:DPH43"/>
    <mergeCell ref="DPI43:DPJ43"/>
    <mergeCell ref="DPK43:DPL43"/>
    <mergeCell ref="DPM43:DPN43"/>
    <mergeCell ref="DPO43:DPP43"/>
    <mergeCell ref="DPQ43:DPR43"/>
    <mergeCell ref="DPS43:DPT43"/>
    <mergeCell ref="DPU43:DPV43"/>
    <mergeCell ref="DPW43:DPX43"/>
    <mergeCell ref="DPY43:DPZ43"/>
    <mergeCell ref="DQA43:DQB43"/>
    <mergeCell ref="DQC43:DQD43"/>
    <mergeCell ref="DQE43:DQF43"/>
    <mergeCell ref="DQG43:DQH43"/>
    <mergeCell ref="DQI43:DQJ43"/>
    <mergeCell ref="DQK43:DQL43"/>
    <mergeCell ref="DQM43:DQN43"/>
    <mergeCell ref="DQO43:DQP43"/>
    <mergeCell ref="DQQ43:DQR43"/>
    <mergeCell ref="DQS43:DQT43"/>
    <mergeCell ref="DQU43:DQV43"/>
    <mergeCell ref="DQW43:DQX43"/>
    <mergeCell ref="DQY43:DQZ43"/>
    <mergeCell ref="DRA43:DRB43"/>
    <mergeCell ref="DRC43:DRD43"/>
    <mergeCell ref="DRE43:DRF43"/>
    <mergeCell ref="DRG43:DRH43"/>
    <mergeCell ref="DRI43:DRJ43"/>
    <mergeCell ref="DRK43:DRL43"/>
    <mergeCell ref="DRM43:DRN43"/>
    <mergeCell ref="DRO43:DRP43"/>
    <mergeCell ref="DRQ43:DRR43"/>
    <mergeCell ref="DRS43:DRT43"/>
    <mergeCell ref="DRU43:DRV43"/>
    <mergeCell ref="DRW43:DRX43"/>
    <mergeCell ref="DRY43:DRZ43"/>
    <mergeCell ref="DSA43:DSB43"/>
    <mergeCell ref="DSC43:DSD43"/>
    <mergeCell ref="DSE43:DSF43"/>
    <mergeCell ref="DSG43:DSH43"/>
    <mergeCell ref="DSI43:DSJ43"/>
    <mergeCell ref="DSK43:DSL43"/>
    <mergeCell ref="DSM43:DSN43"/>
    <mergeCell ref="DSO43:DSP43"/>
    <mergeCell ref="DSQ43:DSR43"/>
    <mergeCell ref="DSS43:DST43"/>
    <mergeCell ref="DSU43:DSV43"/>
    <mergeCell ref="DSW43:DSX43"/>
    <mergeCell ref="DSY43:DSZ43"/>
    <mergeCell ref="DTA43:DTB43"/>
    <mergeCell ref="DTC43:DTD43"/>
    <mergeCell ref="DTE43:DTF43"/>
    <mergeCell ref="DTG43:DTH43"/>
    <mergeCell ref="DTI43:DTJ43"/>
    <mergeCell ref="DTK43:DTL43"/>
    <mergeCell ref="DTM43:DTN43"/>
    <mergeCell ref="DTO43:DTP43"/>
    <mergeCell ref="DTQ43:DTR43"/>
    <mergeCell ref="DTS43:DTT43"/>
    <mergeCell ref="DTU43:DTV43"/>
    <mergeCell ref="DTW43:DTX43"/>
    <mergeCell ref="DTY43:DTZ43"/>
    <mergeCell ref="DUA43:DUB43"/>
    <mergeCell ref="DUC43:DUD43"/>
    <mergeCell ref="DUE43:DUF43"/>
    <mergeCell ref="DUG43:DUH43"/>
    <mergeCell ref="DUI43:DUJ43"/>
    <mergeCell ref="DUK43:DUL43"/>
    <mergeCell ref="DUM43:DUN43"/>
    <mergeCell ref="DUO43:DUP43"/>
    <mergeCell ref="DUQ43:DUR43"/>
    <mergeCell ref="DUS43:DUT43"/>
    <mergeCell ref="DUU43:DUV43"/>
    <mergeCell ref="DUW43:DUX43"/>
    <mergeCell ref="DUY43:DUZ43"/>
    <mergeCell ref="DVA43:DVB43"/>
    <mergeCell ref="DVC43:DVD43"/>
    <mergeCell ref="DVE43:DVF43"/>
    <mergeCell ref="DVG43:DVH43"/>
    <mergeCell ref="DVI43:DVJ43"/>
    <mergeCell ref="DVK43:DVL43"/>
    <mergeCell ref="DVM43:DVN43"/>
    <mergeCell ref="DVO43:DVP43"/>
    <mergeCell ref="DVQ43:DVR43"/>
    <mergeCell ref="DVS43:DVT43"/>
    <mergeCell ref="DVU43:DVV43"/>
    <mergeCell ref="DVW43:DVX43"/>
    <mergeCell ref="DVY43:DVZ43"/>
    <mergeCell ref="DWA43:DWB43"/>
    <mergeCell ref="DWC43:DWD43"/>
    <mergeCell ref="DWE43:DWF43"/>
    <mergeCell ref="DWG43:DWH43"/>
    <mergeCell ref="DWI43:DWJ43"/>
    <mergeCell ref="DWK43:DWL43"/>
    <mergeCell ref="DWM43:DWN43"/>
    <mergeCell ref="DWO43:DWP43"/>
    <mergeCell ref="DWQ43:DWR43"/>
    <mergeCell ref="DWS43:DWT43"/>
    <mergeCell ref="DWU43:DWV43"/>
    <mergeCell ref="DWW43:DWX43"/>
    <mergeCell ref="DWY43:DWZ43"/>
    <mergeCell ref="DXA43:DXB43"/>
    <mergeCell ref="DXC43:DXD43"/>
    <mergeCell ref="DXE43:DXF43"/>
    <mergeCell ref="DXG43:DXH43"/>
    <mergeCell ref="DXI43:DXJ43"/>
    <mergeCell ref="DXK43:DXL43"/>
    <mergeCell ref="DXM43:DXN43"/>
    <mergeCell ref="DXO43:DXP43"/>
    <mergeCell ref="DXQ43:DXR43"/>
    <mergeCell ref="DXS43:DXT43"/>
    <mergeCell ref="DXU43:DXV43"/>
    <mergeCell ref="DXW43:DXX43"/>
    <mergeCell ref="DXY43:DXZ43"/>
    <mergeCell ref="DYA43:DYB43"/>
    <mergeCell ref="DYC43:DYD43"/>
    <mergeCell ref="DYE43:DYF43"/>
    <mergeCell ref="DYG43:DYH43"/>
    <mergeCell ref="DYI43:DYJ43"/>
    <mergeCell ref="DYK43:DYL43"/>
    <mergeCell ref="DYM43:DYN43"/>
    <mergeCell ref="DYO43:DYP43"/>
    <mergeCell ref="DYQ43:DYR43"/>
    <mergeCell ref="DYS43:DYT43"/>
    <mergeCell ref="DYU43:DYV43"/>
    <mergeCell ref="DYW43:DYX43"/>
    <mergeCell ref="DYY43:DYZ43"/>
    <mergeCell ref="DZA43:DZB43"/>
    <mergeCell ref="DZC43:DZD43"/>
    <mergeCell ref="DZE43:DZF43"/>
    <mergeCell ref="DZG43:DZH43"/>
    <mergeCell ref="DZI43:DZJ43"/>
    <mergeCell ref="DZK43:DZL43"/>
    <mergeCell ref="DZM43:DZN43"/>
    <mergeCell ref="DZO43:DZP43"/>
    <mergeCell ref="DZQ43:DZR43"/>
    <mergeCell ref="DZS43:DZT43"/>
    <mergeCell ref="DZU43:DZV43"/>
    <mergeCell ref="DZW43:DZX43"/>
    <mergeCell ref="DZY43:DZZ43"/>
    <mergeCell ref="EAA43:EAB43"/>
    <mergeCell ref="EAC43:EAD43"/>
    <mergeCell ref="EAE43:EAF43"/>
    <mergeCell ref="EAG43:EAH43"/>
    <mergeCell ref="EAI43:EAJ43"/>
    <mergeCell ref="EAK43:EAL43"/>
    <mergeCell ref="EAM43:EAN43"/>
    <mergeCell ref="EAO43:EAP43"/>
    <mergeCell ref="EAQ43:EAR43"/>
    <mergeCell ref="EAS43:EAT43"/>
    <mergeCell ref="EAU43:EAV43"/>
    <mergeCell ref="EAW43:EAX43"/>
    <mergeCell ref="EAY43:EAZ43"/>
    <mergeCell ref="EBA43:EBB43"/>
    <mergeCell ref="EBC43:EBD43"/>
    <mergeCell ref="EBE43:EBF43"/>
    <mergeCell ref="EBG43:EBH43"/>
    <mergeCell ref="EBI43:EBJ43"/>
    <mergeCell ref="EBK43:EBL43"/>
    <mergeCell ref="EBM43:EBN43"/>
    <mergeCell ref="EBO43:EBP43"/>
    <mergeCell ref="EBQ43:EBR43"/>
    <mergeCell ref="EBS43:EBT43"/>
    <mergeCell ref="EBU43:EBV43"/>
    <mergeCell ref="EBW43:EBX43"/>
    <mergeCell ref="EBY43:EBZ43"/>
    <mergeCell ref="ECA43:ECB43"/>
    <mergeCell ref="ECC43:ECD43"/>
    <mergeCell ref="ECE43:ECF43"/>
    <mergeCell ref="ECG43:ECH43"/>
    <mergeCell ref="ECI43:ECJ43"/>
    <mergeCell ref="ECK43:ECL43"/>
    <mergeCell ref="ECM43:ECN43"/>
    <mergeCell ref="ECO43:ECP43"/>
    <mergeCell ref="ECQ43:ECR43"/>
    <mergeCell ref="ECS43:ECT43"/>
    <mergeCell ref="ECU43:ECV43"/>
    <mergeCell ref="ECW43:ECX43"/>
    <mergeCell ref="ECY43:ECZ43"/>
    <mergeCell ref="EDA43:EDB43"/>
    <mergeCell ref="EDC43:EDD43"/>
    <mergeCell ref="EDE43:EDF43"/>
    <mergeCell ref="EDG43:EDH43"/>
    <mergeCell ref="EDI43:EDJ43"/>
    <mergeCell ref="EDK43:EDL43"/>
    <mergeCell ref="EDM43:EDN43"/>
    <mergeCell ref="EDO43:EDP43"/>
    <mergeCell ref="EDQ43:EDR43"/>
    <mergeCell ref="EDS43:EDT43"/>
    <mergeCell ref="EDU43:EDV43"/>
    <mergeCell ref="EDW43:EDX43"/>
    <mergeCell ref="EDY43:EDZ43"/>
    <mergeCell ref="EEA43:EEB43"/>
    <mergeCell ref="EEC43:EED43"/>
    <mergeCell ref="EEE43:EEF43"/>
    <mergeCell ref="EEG43:EEH43"/>
    <mergeCell ref="EEI43:EEJ43"/>
    <mergeCell ref="EEK43:EEL43"/>
    <mergeCell ref="EEM43:EEN43"/>
    <mergeCell ref="EEO43:EEP43"/>
    <mergeCell ref="EEQ43:EER43"/>
    <mergeCell ref="EES43:EET43"/>
    <mergeCell ref="EEU43:EEV43"/>
    <mergeCell ref="EEW43:EEX43"/>
    <mergeCell ref="EEY43:EEZ43"/>
    <mergeCell ref="EFA43:EFB43"/>
    <mergeCell ref="EFC43:EFD43"/>
    <mergeCell ref="EFE43:EFF43"/>
    <mergeCell ref="EFG43:EFH43"/>
    <mergeCell ref="EFI43:EFJ43"/>
    <mergeCell ref="EFK43:EFL43"/>
    <mergeCell ref="EFM43:EFN43"/>
    <mergeCell ref="EFO43:EFP43"/>
    <mergeCell ref="EFQ43:EFR43"/>
    <mergeCell ref="EFS43:EFT43"/>
    <mergeCell ref="EFU43:EFV43"/>
    <mergeCell ref="EFW43:EFX43"/>
    <mergeCell ref="EFY43:EFZ43"/>
    <mergeCell ref="EGA43:EGB43"/>
    <mergeCell ref="EGC43:EGD43"/>
    <mergeCell ref="EGE43:EGF43"/>
    <mergeCell ref="EGG43:EGH43"/>
    <mergeCell ref="EGI43:EGJ43"/>
    <mergeCell ref="EGK43:EGL43"/>
    <mergeCell ref="EGM43:EGN43"/>
    <mergeCell ref="EGO43:EGP43"/>
    <mergeCell ref="EGQ43:EGR43"/>
    <mergeCell ref="EGS43:EGT43"/>
    <mergeCell ref="EGU43:EGV43"/>
    <mergeCell ref="EGW43:EGX43"/>
    <mergeCell ref="EGY43:EGZ43"/>
    <mergeCell ref="EHA43:EHB43"/>
    <mergeCell ref="EHC43:EHD43"/>
    <mergeCell ref="EHE43:EHF43"/>
    <mergeCell ref="EHG43:EHH43"/>
    <mergeCell ref="EHI43:EHJ43"/>
    <mergeCell ref="EHK43:EHL43"/>
    <mergeCell ref="EHM43:EHN43"/>
    <mergeCell ref="EHO43:EHP43"/>
    <mergeCell ref="EHQ43:EHR43"/>
    <mergeCell ref="EHS43:EHT43"/>
    <mergeCell ref="EHU43:EHV43"/>
    <mergeCell ref="EHW43:EHX43"/>
    <mergeCell ref="EHY43:EHZ43"/>
    <mergeCell ref="EIA43:EIB43"/>
    <mergeCell ref="EIC43:EID43"/>
    <mergeCell ref="EIE43:EIF43"/>
    <mergeCell ref="EIG43:EIH43"/>
    <mergeCell ref="EII43:EIJ43"/>
    <mergeCell ref="EIK43:EIL43"/>
    <mergeCell ref="EIM43:EIN43"/>
    <mergeCell ref="EIO43:EIP43"/>
    <mergeCell ref="EIQ43:EIR43"/>
    <mergeCell ref="EIS43:EIT43"/>
    <mergeCell ref="EIU43:EIV43"/>
    <mergeCell ref="EIW43:EIX43"/>
    <mergeCell ref="EIY43:EIZ43"/>
    <mergeCell ref="EJA43:EJB43"/>
    <mergeCell ref="EJC43:EJD43"/>
    <mergeCell ref="EJE43:EJF43"/>
    <mergeCell ref="EJG43:EJH43"/>
    <mergeCell ref="EJI43:EJJ43"/>
    <mergeCell ref="EJK43:EJL43"/>
    <mergeCell ref="EJM43:EJN43"/>
    <mergeCell ref="EJO43:EJP43"/>
    <mergeCell ref="EJQ43:EJR43"/>
    <mergeCell ref="EJS43:EJT43"/>
    <mergeCell ref="EJU43:EJV43"/>
    <mergeCell ref="EJW43:EJX43"/>
    <mergeCell ref="EJY43:EJZ43"/>
    <mergeCell ref="EKA43:EKB43"/>
    <mergeCell ref="EKC43:EKD43"/>
    <mergeCell ref="EKE43:EKF43"/>
    <mergeCell ref="EKG43:EKH43"/>
    <mergeCell ref="EKI43:EKJ43"/>
    <mergeCell ref="EKK43:EKL43"/>
    <mergeCell ref="EKM43:EKN43"/>
    <mergeCell ref="EKO43:EKP43"/>
    <mergeCell ref="EKQ43:EKR43"/>
    <mergeCell ref="EKS43:EKT43"/>
    <mergeCell ref="EKU43:EKV43"/>
    <mergeCell ref="EKW43:EKX43"/>
    <mergeCell ref="EKY43:EKZ43"/>
    <mergeCell ref="ELA43:ELB43"/>
    <mergeCell ref="ELC43:ELD43"/>
    <mergeCell ref="ELE43:ELF43"/>
    <mergeCell ref="ELG43:ELH43"/>
    <mergeCell ref="ELI43:ELJ43"/>
    <mergeCell ref="ELK43:ELL43"/>
    <mergeCell ref="ELM43:ELN43"/>
    <mergeCell ref="ELO43:ELP43"/>
    <mergeCell ref="ELQ43:ELR43"/>
    <mergeCell ref="ELS43:ELT43"/>
    <mergeCell ref="ELU43:ELV43"/>
    <mergeCell ref="ELW43:ELX43"/>
    <mergeCell ref="ELY43:ELZ43"/>
    <mergeCell ref="EMA43:EMB43"/>
    <mergeCell ref="EMC43:EMD43"/>
    <mergeCell ref="EME43:EMF43"/>
    <mergeCell ref="EMG43:EMH43"/>
    <mergeCell ref="EMI43:EMJ43"/>
    <mergeCell ref="EMK43:EML43"/>
    <mergeCell ref="EMM43:EMN43"/>
    <mergeCell ref="EMO43:EMP43"/>
    <mergeCell ref="EMQ43:EMR43"/>
    <mergeCell ref="EMS43:EMT43"/>
    <mergeCell ref="EMU43:EMV43"/>
    <mergeCell ref="EMW43:EMX43"/>
    <mergeCell ref="EMY43:EMZ43"/>
    <mergeCell ref="ENA43:ENB43"/>
    <mergeCell ref="ENC43:END43"/>
    <mergeCell ref="ENE43:ENF43"/>
    <mergeCell ref="ENG43:ENH43"/>
    <mergeCell ref="ENI43:ENJ43"/>
    <mergeCell ref="ENK43:ENL43"/>
    <mergeCell ref="ENM43:ENN43"/>
    <mergeCell ref="ENO43:ENP43"/>
    <mergeCell ref="ENQ43:ENR43"/>
    <mergeCell ref="ENS43:ENT43"/>
    <mergeCell ref="ENU43:ENV43"/>
    <mergeCell ref="ENW43:ENX43"/>
    <mergeCell ref="ENY43:ENZ43"/>
    <mergeCell ref="EOA43:EOB43"/>
    <mergeCell ref="EOC43:EOD43"/>
    <mergeCell ref="EOE43:EOF43"/>
    <mergeCell ref="EOG43:EOH43"/>
    <mergeCell ref="EOI43:EOJ43"/>
    <mergeCell ref="EOK43:EOL43"/>
    <mergeCell ref="EOM43:EON43"/>
    <mergeCell ref="EOO43:EOP43"/>
    <mergeCell ref="EOQ43:EOR43"/>
    <mergeCell ref="EOS43:EOT43"/>
    <mergeCell ref="EOU43:EOV43"/>
    <mergeCell ref="EOW43:EOX43"/>
    <mergeCell ref="EOY43:EOZ43"/>
    <mergeCell ref="EPA43:EPB43"/>
    <mergeCell ref="EPC43:EPD43"/>
    <mergeCell ref="EPE43:EPF43"/>
    <mergeCell ref="EPG43:EPH43"/>
    <mergeCell ref="EPI43:EPJ43"/>
    <mergeCell ref="EPK43:EPL43"/>
    <mergeCell ref="EPM43:EPN43"/>
    <mergeCell ref="EPO43:EPP43"/>
    <mergeCell ref="EPQ43:EPR43"/>
    <mergeCell ref="EPS43:EPT43"/>
    <mergeCell ref="EPU43:EPV43"/>
    <mergeCell ref="EPW43:EPX43"/>
    <mergeCell ref="EPY43:EPZ43"/>
    <mergeCell ref="EQA43:EQB43"/>
    <mergeCell ref="EQC43:EQD43"/>
    <mergeCell ref="EQE43:EQF43"/>
    <mergeCell ref="EQG43:EQH43"/>
    <mergeCell ref="EQI43:EQJ43"/>
    <mergeCell ref="EQK43:EQL43"/>
    <mergeCell ref="EQM43:EQN43"/>
    <mergeCell ref="EQO43:EQP43"/>
    <mergeCell ref="EQQ43:EQR43"/>
    <mergeCell ref="EQS43:EQT43"/>
    <mergeCell ref="EQU43:EQV43"/>
    <mergeCell ref="EQW43:EQX43"/>
    <mergeCell ref="EQY43:EQZ43"/>
    <mergeCell ref="ERA43:ERB43"/>
    <mergeCell ref="ERC43:ERD43"/>
    <mergeCell ref="ERE43:ERF43"/>
    <mergeCell ref="ERG43:ERH43"/>
    <mergeCell ref="ERI43:ERJ43"/>
    <mergeCell ref="ERK43:ERL43"/>
    <mergeCell ref="ERM43:ERN43"/>
    <mergeCell ref="ERO43:ERP43"/>
    <mergeCell ref="ERQ43:ERR43"/>
    <mergeCell ref="ERS43:ERT43"/>
    <mergeCell ref="ERU43:ERV43"/>
    <mergeCell ref="ERW43:ERX43"/>
    <mergeCell ref="ERY43:ERZ43"/>
    <mergeCell ref="ESA43:ESB43"/>
    <mergeCell ref="ESC43:ESD43"/>
    <mergeCell ref="ESE43:ESF43"/>
    <mergeCell ref="ESG43:ESH43"/>
    <mergeCell ref="ESI43:ESJ43"/>
    <mergeCell ref="ESK43:ESL43"/>
    <mergeCell ref="ESM43:ESN43"/>
    <mergeCell ref="ESO43:ESP43"/>
    <mergeCell ref="ESQ43:ESR43"/>
    <mergeCell ref="ESS43:EST43"/>
    <mergeCell ref="ESU43:ESV43"/>
    <mergeCell ref="ESW43:ESX43"/>
    <mergeCell ref="ESY43:ESZ43"/>
    <mergeCell ref="ETA43:ETB43"/>
    <mergeCell ref="ETC43:ETD43"/>
    <mergeCell ref="ETE43:ETF43"/>
    <mergeCell ref="ETG43:ETH43"/>
    <mergeCell ref="ETI43:ETJ43"/>
    <mergeCell ref="ETK43:ETL43"/>
    <mergeCell ref="ETM43:ETN43"/>
    <mergeCell ref="ETO43:ETP43"/>
    <mergeCell ref="ETQ43:ETR43"/>
    <mergeCell ref="ETS43:ETT43"/>
    <mergeCell ref="ETU43:ETV43"/>
    <mergeCell ref="ETW43:ETX43"/>
    <mergeCell ref="ETY43:ETZ43"/>
    <mergeCell ref="EUA43:EUB43"/>
    <mergeCell ref="EUC43:EUD43"/>
    <mergeCell ref="EUE43:EUF43"/>
    <mergeCell ref="EUG43:EUH43"/>
    <mergeCell ref="EUI43:EUJ43"/>
    <mergeCell ref="EUK43:EUL43"/>
    <mergeCell ref="EUM43:EUN43"/>
    <mergeCell ref="EUO43:EUP43"/>
    <mergeCell ref="EUQ43:EUR43"/>
    <mergeCell ref="EUS43:EUT43"/>
    <mergeCell ref="EUU43:EUV43"/>
    <mergeCell ref="EUW43:EUX43"/>
    <mergeCell ref="EUY43:EUZ43"/>
    <mergeCell ref="EVA43:EVB43"/>
    <mergeCell ref="EVC43:EVD43"/>
    <mergeCell ref="EVE43:EVF43"/>
    <mergeCell ref="EVG43:EVH43"/>
    <mergeCell ref="EVI43:EVJ43"/>
    <mergeCell ref="EVK43:EVL43"/>
    <mergeCell ref="EVM43:EVN43"/>
    <mergeCell ref="EVO43:EVP43"/>
    <mergeCell ref="EVQ43:EVR43"/>
    <mergeCell ref="EVS43:EVT43"/>
    <mergeCell ref="EVU43:EVV43"/>
    <mergeCell ref="EVW43:EVX43"/>
    <mergeCell ref="EVY43:EVZ43"/>
    <mergeCell ref="EWA43:EWB43"/>
    <mergeCell ref="EWC43:EWD43"/>
    <mergeCell ref="EWE43:EWF43"/>
    <mergeCell ref="EWG43:EWH43"/>
    <mergeCell ref="EWI43:EWJ43"/>
    <mergeCell ref="EWK43:EWL43"/>
    <mergeCell ref="EWM43:EWN43"/>
    <mergeCell ref="EWO43:EWP43"/>
    <mergeCell ref="EWQ43:EWR43"/>
    <mergeCell ref="EWS43:EWT43"/>
    <mergeCell ref="EWU43:EWV43"/>
    <mergeCell ref="EWW43:EWX43"/>
    <mergeCell ref="EWY43:EWZ43"/>
    <mergeCell ref="EXA43:EXB43"/>
    <mergeCell ref="EXC43:EXD43"/>
    <mergeCell ref="EXE43:EXF43"/>
    <mergeCell ref="EXG43:EXH43"/>
    <mergeCell ref="EXI43:EXJ43"/>
    <mergeCell ref="EXK43:EXL43"/>
    <mergeCell ref="EXM43:EXN43"/>
    <mergeCell ref="EXO43:EXP43"/>
    <mergeCell ref="EXQ43:EXR43"/>
    <mergeCell ref="EXS43:EXT43"/>
    <mergeCell ref="EXU43:EXV43"/>
    <mergeCell ref="EXW43:EXX43"/>
    <mergeCell ref="EXY43:EXZ43"/>
    <mergeCell ref="EYA43:EYB43"/>
    <mergeCell ref="EYC43:EYD43"/>
    <mergeCell ref="EYE43:EYF43"/>
    <mergeCell ref="EYG43:EYH43"/>
    <mergeCell ref="EYI43:EYJ43"/>
    <mergeCell ref="EYK43:EYL43"/>
    <mergeCell ref="EYM43:EYN43"/>
    <mergeCell ref="EYO43:EYP43"/>
    <mergeCell ref="EYQ43:EYR43"/>
    <mergeCell ref="EYS43:EYT43"/>
    <mergeCell ref="EYU43:EYV43"/>
    <mergeCell ref="EYW43:EYX43"/>
    <mergeCell ref="EYY43:EYZ43"/>
    <mergeCell ref="EZA43:EZB43"/>
    <mergeCell ref="EZC43:EZD43"/>
    <mergeCell ref="EZE43:EZF43"/>
    <mergeCell ref="EZG43:EZH43"/>
    <mergeCell ref="EZI43:EZJ43"/>
    <mergeCell ref="EZK43:EZL43"/>
    <mergeCell ref="EZM43:EZN43"/>
    <mergeCell ref="EZO43:EZP43"/>
    <mergeCell ref="EZQ43:EZR43"/>
    <mergeCell ref="EZS43:EZT43"/>
    <mergeCell ref="EZU43:EZV43"/>
    <mergeCell ref="EZW43:EZX43"/>
    <mergeCell ref="EZY43:EZZ43"/>
    <mergeCell ref="FAA43:FAB43"/>
    <mergeCell ref="FAC43:FAD43"/>
    <mergeCell ref="FAE43:FAF43"/>
    <mergeCell ref="FAG43:FAH43"/>
    <mergeCell ref="FAI43:FAJ43"/>
    <mergeCell ref="FAK43:FAL43"/>
    <mergeCell ref="FAM43:FAN43"/>
    <mergeCell ref="FAO43:FAP43"/>
    <mergeCell ref="FAQ43:FAR43"/>
    <mergeCell ref="FAS43:FAT43"/>
    <mergeCell ref="FAU43:FAV43"/>
    <mergeCell ref="FAW43:FAX43"/>
    <mergeCell ref="FAY43:FAZ43"/>
    <mergeCell ref="FBA43:FBB43"/>
    <mergeCell ref="FBC43:FBD43"/>
    <mergeCell ref="FBE43:FBF43"/>
    <mergeCell ref="FBG43:FBH43"/>
    <mergeCell ref="FBI43:FBJ43"/>
    <mergeCell ref="FBK43:FBL43"/>
    <mergeCell ref="FBM43:FBN43"/>
    <mergeCell ref="FBO43:FBP43"/>
    <mergeCell ref="FBQ43:FBR43"/>
    <mergeCell ref="FBS43:FBT43"/>
    <mergeCell ref="FBU43:FBV43"/>
    <mergeCell ref="FBW43:FBX43"/>
    <mergeCell ref="FBY43:FBZ43"/>
    <mergeCell ref="FCA43:FCB43"/>
    <mergeCell ref="FCC43:FCD43"/>
    <mergeCell ref="FCE43:FCF43"/>
    <mergeCell ref="FCG43:FCH43"/>
    <mergeCell ref="FCI43:FCJ43"/>
    <mergeCell ref="FCK43:FCL43"/>
    <mergeCell ref="FCM43:FCN43"/>
    <mergeCell ref="FCO43:FCP43"/>
    <mergeCell ref="FCQ43:FCR43"/>
    <mergeCell ref="FCS43:FCT43"/>
    <mergeCell ref="FCU43:FCV43"/>
    <mergeCell ref="FCW43:FCX43"/>
    <mergeCell ref="FCY43:FCZ43"/>
    <mergeCell ref="FDA43:FDB43"/>
    <mergeCell ref="FDC43:FDD43"/>
    <mergeCell ref="FDE43:FDF43"/>
    <mergeCell ref="FDG43:FDH43"/>
    <mergeCell ref="FDI43:FDJ43"/>
    <mergeCell ref="FDK43:FDL43"/>
    <mergeCell ref="FDM43:FDN43"/>
    <mergeCell ref="FDO43:FDP43"/>
    <mergeCell ref="FDQ43:FDR43"/>
    <mergeCell ref="FDS43:FDT43"/>
    <mergeCell ref="FDU43:FDV43"/>
    <mergeCell ref="FDW43:FDX43"/>
    <mergeCell ref="FDY43:FDZ43"/>
    <mergeCell ref="FEA43:FEB43"/>
    <mergeCell ref="FEC43:FED43"/>
    <mergeCell ref="FEE43:FEF43"/>
    <mergeCell ref="FEG43:FEH43"/>
    <mergeCell ref="FEI43:FEJ43"/>
    <mergeCell ref="FEK43:FEL43"/>
    <mergeCell ref="FEM43:FEN43"/>
    <mergeCell ref="FEO43:FEP43"/>
    <mergeCell ref="FEQ43:FER43"/>
    <mergeCell ref="FES43:FET43"/>
    <mergeCell ref="FEU43:FEV43"/>
    <mergeCell ref="FEW43:FEX43"/>
    <mergeCell ref="FEY43:FEZ43"/>
    <mergeCell ref="FFA43:FFB43"/>
    <mergeCell ref="FFC43:FFD43"/>
    <mergeCell ref="FFE43:FFF43"/>
    <mergeCell ref="FFG43:FFH43"/>
    <mergeCell ref="FFI43:FFJ43"/>
    <mergeCell ref="FFK43:FFL43"/>
    <mergeCell ref="FFM43:FFN43"/>
    <mergeCell ref="FFO43:FFP43"/>
    <mergeCell ref="FFQ43:FFR43"/>
    <mergeCell ref="FFS43:FFT43"/>
    <mergeCell ref="FFU43:FFV43"/>
    <mergeCell ref="FFW43:FFX43"/>
    <mergeCell ref="FFY43:FFZ43"/>
    <mergeCell ref="FGA43:FGB43"/>
    <mergeCell ref="FGC43:FGD43"/>
    <mergeCell ref="FGE43:FGF43"/>
    <mergeCell ref="FGG43:FGH43"/>
    <mergeCell ref="FGI43:FGJ43"/>
    <mergeCell ref="FGK43:FGL43"/>
    <mergeCell ref="FGM43:FGN43"/>
    <mergeCell ref="FGO43:FGP43"/>
    <mergeCell ref="FGQ43:FGR43"/>
    <mergeCell ref="FGS43:FGT43"/>
    <mergeCell ref="FGU43:FGV43"/>
    <mergeCell ref="FGW43:FGX43"/>
    <mergeCell ref="FGY43:FGZ43"/>
    <mergeCell ref="FHA43:FHB43"/>
    <mergeCell ref="FHC43:FHD43"/>
    <mergeCell ref="FHE43:FHF43"/>
    <mergeCell ref="FHG43:FHH43"/>
    <mergeCell ref="FHI43:FHJ43"/>
    <mergeCell ref="FHK43:FHL43"/>
    <mergeCell ref="FHM43:FHN43"/>
    <mergeCell ref="FHO43:FHP43"/>
    <mergeCell ref="FHQ43:FHR43"/>
    <mergeCell ref="FHS43:FHT43"/>
    <mergeCell ref="FHU43:FHV43"/>
    <mergeCell ref="FHW43:FHX43"/>
    <mergeCell ref="FHY43:FHZ43"/>
    <mergeCell ref="FIA43:FIB43"/>
    <mergeCell ref="FIC43:FID43"/>
    <mergeCell ref="FIE43:FIF43"/>
    <mergeCell ref="FIG43:FIH43"/>
    <mergeCell ref="FII43:FIJ43"/>
    <mergeCell ref="FIK43:FIL43"/>
    <mergeCell ref="FIM43:FIN43"/>
    <mergeCell ref="FIO43:FIP43"/>
    <mergeCell ref="FIQ43:FIR43"/>
    <mergeCell ref="FIS43:FIT43"/>
    <mergeCell ref="FIU43:FIV43"/>
    <mergeCell ref="FIW43:FIX43"/>
    <mergeCell ref="FIY43:FIZ43"/>
    <mergeCell ref="FJA43:FJB43"/>
    <mergeCell ref="FJC43:FJD43"/>
    <mergeCell ref="FJE43:FJF43"/>
    <mergeCell ref="FJG43:FJH43"/>
    <mergeCell ref="FJI43:FJJ43"/>
    <mergeCell ref="FJK43:FJL43"/>
    <mergeCell ref="FJM43:FJN43"/>
    <mergeCell ref="FJO43:FJP43"/>
    <mergeCell ref="FJQ43:FJR43"/>
    <mergeCell ref="FJS43:FJT43"/>
    <mergeCell ref="FJU43:FJV43"/>
    <mergeCell ref="FJW43:FJX43"/>
    <mergeCell ref="FJY43:FJZ43"/>
    <mergeCell ref="FKA43:FKB43"/>
    <mergeCell ref="FKC43:FKD43"/>
    <mergeCell ref="FKE43:FKF43"/>
    <mergeCell ref="FKG43:FKH43"/>
    <mergeCell ref="FKI43:FKJ43"/>
    <mergeCell ref="FKK43:FKL43"/>
    <mergeCell ref="FKM43:FKN43"/>
    <mergeCell ref="FKO43:FKP43"/>
    <mergeCell ref="FKQ43:FKR43"/>
    <mergeCell ref="FKS43:FKT43"/>
    <mergeCell ref="FKU43:FKV43"/>
    <mergeCell ref="FKW43:FKX43"/>
    <mergeCell ref="FKY43:FKZ43"/>
    <mergeCell ref="FLA43:FLB43"/>
    <mergeCell ref="FLC43:FLD43"/>
    <mergeCell ref="FLE43:FLF43"/>
    <mergeCell ref="FLG43:FLH43"/>
    <mergeCell ref="FLI43:FLJ43"/>
    <mergeCell ref="FLK43:FLL43"/>
    <mergeCell ref="FLM43:FLN43"/>
    <mergeCell ref="FLO43:FLP43"/>
    <mergeCell ref="FLQ43:FLR43"/>
    <mergeCell ref="FLS43:FLT43"/>
    <mergeCell ref="FLU43:FLV43"/>
    <mergeCell ref="FLW43:FLX43"/>
    <mergeCell ref="FLY43:FLZ43"/>
    <mergeCell ref="FMA43:FMB43"/>
    <mergeCell ref="FMC43:FMD43"/>
    <mergeCell ref="FME43:FMF43"/>
    <mergeCell ref="FMG43:FMH43"/>
    <mergeCell ref="FMI43:FMJ43"/>
    <mergeCell ref="FMK43:FML43"/>
    <mergeCell ref="FMM43:FMN43"/>
    <mergeCell ref="FMO43:FMP43"/>
    <mergeCell ref="FMQ43:FMR43"/>
    <mergeCell ref="FMS43:FMT43"/>
    <mergeCell ref="FMU43:FMV43"/>
    <mergeCell ref="FMW43:FMX43"/>
    <mergeCell ref="FMY43:FMZ43"/>
    <mergeCell ref="FNA43:FNB43"/>
    <mergeCell ref="FNC43:FND43"/>
    <mergeCell ref="FNE43:FNF43"/>
    <mergeCell ref="FNG43:FNH43"/>
    <mergeCell ref="FNI43:FNJ43"/>
    <mergeCell ref="FNK43:FNL43"/>
    <mergeCell ref="FNM43:FNN43"/>
    <mergeCell ref="FNO43:FNP43"/>
    <mergeCell ref="FNQ43:FNR43"/>
    <mergeCell ref="FNS43:FNT43"/>
    <mergeCell ref="FNU43:FNV43"/>
    <mergeCell ref="FNW43:FNX43"/>
    <mergeCell ref="FNY43:FNZ43"/>
    <mergeCell ref="FOA43:FOB43"/>
    <mergeCell ref="FOC43:FOD43"/>
    <mergeCell ref="FOE43:FOF43"/>
    <mergeCell ref="FOG43:FOH43"/>
    <mergeCell ref="FOI43:FOJ43"/>
    <mergeCell ref="FOK43:FOL43"/>
    <mergeCell ref="FOM43:FON43"/>
    <mergeCell ref="FOO43:FOP43"/>
    <mergeCell ref="FOQ43:FOR43"/>
    <mergeCell ref="FOS43:FOT43"/>
    <mergeCell ref="FOU43:FOV43"/>
    <mergeCell ref="FOW43:FOX43"/>
    <mergeCell ref="FOY43:FOZ43"/>
    <mergeCell ref="FPA43:FPB43"/>
    <mergeCell ref="FPC43:FPD43"/>
    <mergeCell ref="FPE43:FPF43"/>
    <mergeCell ref="FPG43:FPH43"/>
    <mergeCell ref="FPI43:FPJ43"/>
    <mergeCell ref="FPK43:FPL43"/>
    <mergeCell ref="FPM43:FPN43"/>
    <mergeCell ref="FPO43:FPP43"/>
    <mergeCell ref="FPQ43:FPR43"/>
    <mergeCell ref="FPS43:FPT43"/>
    <mergeCell ref="FPU43:FPV43"/>
    <mergeCell ref="FPW43:FPX43"/>
    <mergeCell ref="FPY43:FPZ43"/>
    <mergeCell ref="FQA43:FQB43"/>
    <mergeCell ref="FQC43:FQD43"/>
    <mergeCell ref="FQE43:FQF43"/>
    <mergeCell ref="FQG43:FQH43"/>
    <mergeCell ref="FQI43:FQJ43"/>
    <mergeCell ref="FQK43:FQL43"/>
    <mergeCell ref="FQM43:FQN43"/>
    <mergeCell ref="FQO43:FQP43"/>
    <mergeCell ref="FQQ43:FQR43"/>
    <mergeCell ref="FQS43:FQT43"/>
    <mergeCell ref="FQU43:FQV43"/>
    <mergeCell ref="FQW43:FQX43"/>
    <mergeCell ref="FQY43:FQZ43"/>
    <mergeCell ref="FRA43:FRB43"/>
    <mergeCell ref="FRC43:FRD43"/>
    <mergeCell ref="FRE43:FRF43"/>
    <mergeCell ref="FRG43:FRH43"/>
    <mergeCell ref="FRI43:FRJ43"/>
    <mergeCell ref="FRK43:FRL43"/>
    <mergeCell ref="FRM43:FRN43"/>
    <mergeCell ref="FRO43:FRP43"/>
    <mergeCell ref="FRQ43:FRR43"/>
    <mergeCell ref="FRS43:FRT43"/>
    <mergeCell ref="FRU43:FRV43"/>
    <mergeCell ref="FRW43:FRX43"/>
    <mergeCell ref="FRY43:FRZ43"/>
    <mergeCell ref="FSA43:FSB43"/>
    <mergeCell ref="FSC43:FSD43"/>
    <mergeCell ref="FSE43:FSF43"/>
    <mergeCell ref="FSG43:FSH43"/>
    <mergeCell ref="FSI43:FSJ43"/>
    <mergeCell ref="FSK43:FSL43"/>
    <mergeCell ref="FSM43:FSN43"/>
    <mergeCell ref="FSO43:FSP43"/>
    <mergeCell ref="FSQ43:FSR43"/>
    <mergeCell ref="FSS43:FST43"/>
    <mergeCell ref="FSU43:FSV43"/>
    <mergeCell ref="FSW43:FSX43"/>
    <mergeCell ref="FSY43:FSZ43"/>
    <mergeCell ref="FTA43:FTB43"/>
    <mergeCell ref="FTC43:FTD43"/>
    <mergeCell ref="FTE43:FTF43"/>
    <mergeCell ref="FTG43:FTH43"/>
    <mergeCell ref="FTI43:FTJ43"/>
    <mergeCell ref="FTK43:FTL43"/>
    <mergeCell ref="FTM43:FTN43"/>
    <mergeCell ref="FTO43:FTP43"/>
    <mergeCell ref="FTQ43:FTR43"/>
    <mergeCell ref="FTS43:FTT43"/>
    <mergeCell ref="FTU43:FTV43"/>
    <mergeCell ref="FTW43:FTX43"/>
    <mergeCell ref="FTY43:FTZ43"/>
    <mergeCell ref="FUA43:FUB43"/>
    <mergeCell ref="FUC43:FUD43"/>
    <mergeCell ref="FUE43:FUF43"/>
    <mergeCell ref="FUG43:FUH43"/>
    <mergeCell ref="FUI43:FUJ43"/>
    <mergeCell ref="FUK43:FUL43"/>
    <mergeCell ref="FUM43:FUN43"/>
    <mergeCell ref="FUO43:FUP43"/>
    <mergeCell ref="FUQ43:FUR43"/>
    <mergeCell ref="FUS43:FUT43"/>
    <mergeCell ref="FUU43:FUV43"/>
    <mergeCell ref="FUW43:FUX43"/>
    <mergeCell ref="FUY43:FUZ43"/>
    <mergeCell ref="FVA43:FVB43"/>
    <mergeCell ref="FVC43:FVD43"/>
    <mergeCell ref="FVE43:FVF43"/>
    <mergeCell ref="FVG43:FVH43"/>
    <mergeCell ref="FVI43:FVJ43"/>
    <mergeCell ref="FVK43:FVL43"/>
    <mergeCell ref="FVM43:FVN43"/>
    <mergeCell ref="FVO43:FVP43"/>
    <mergeCell ref="FVQ43:FVR43"/>
    <mergeCell ref="FVS43:FVT43"/>
    <mergeCell ref="FVU43:FVV43"/>
    <mergeCell ref="FVW43:FVX43"/>
    <mergeCell ref="FVY43:FVZ43"/>
    <mergeCell ref="FWA43:FWB43"/>
    <mergeCell ref="FWC43:FWD43"/>
    <mergeCell ref="FWE43:FWF43"/>
    <mergeCell ref="FWG43:FWH43"/>
    <mergeCell ref="FWI43:FWJ43"/>
    <mergeCell ref="FWK43:FWL43"/>
    <mergeCell ref="FWM43:FWN43"/>
    <mergeCell ref="FWO43:FWP43"/>
    <mergeCell ref="FWQ43:FWR43"/>
    <mergeCell ref="FWS43:FWT43"/>
    <mergeCell ref="FWU43:FWV43"/>
    <mergeCell ref="FWW43:FWX43"/>
    <mergeCell ref="FWY43:FWZ43"/>
    <mergeCell ref="FXA43:FXB43"/>
    <mergeCell ref="FXC43:FXD43"/>
    <mergeCell ref="FXE43:FXF43"/>
    <mergeCell ref="FXG43:FXH43"/>
    <mergeCell ref="FXI43:FXJ43"/>
    <mergeCell ref="FXK43:FXL43"/>
    <mergeCell ref="FXM43:FXN43"/>
    <mergeCell ref="FXO43:FXP43"/>
    <mergeCell ref="FXQ43:FXR43"/>
    <mergeCell ref="FXS43:FXT43"/>
    <mergeCell ref="FXU43:FXV43"/>
    <mergeCell ref="FXW43:FXX43"/>
    <mergeCell ref="FXY43:FXZ43"/>
    <mergeCell ref="FYA43:FYB43"/>
    <mergeCell ref="FYC43:FYD43"/>
    <mergeCell ref="FYE43:FYF43"/>
    <mergeCell ref="FYG43:FYH43"/>
    <mergeCell ref="FYI43:FYJ43"/>
    <mergeCell ref="FYK43:FYL43"/>
    <mergeCell ref="FYM43:FYN43"/>
    <mergeCell ref="FYO43:FYP43"/>
    <mergeCell ref="FYQ43:FYR43"/>
    <mergeCell ref="FYS43:FYT43"/>
    <mergeCell ref="FYU43:FYV43"/>
    <mergeCell ref="FYW43:FYX43"/>
    <mergeCell ref="FYY43:FYZ43"/>
    <mergeCell ref="FZA43:FZB43"/>
    <mergeCell ref="FZC43:FZD43"/>
    <mergeCell ref="FZE43:FZF43"/>
    <mergeCell ref="FZG43:FZH43"/>
    <mergeCell ref="FZI43:FZJ43"/>
    <mergeCell ref="FZK43:FZL43"/>
    <mergeCell ref="FZM43:FZN43"/>
    <mergeCell ref="FZO43:FZP43"/>
    <mergeCell ref="FZQ43:FZR43"/>
    <mergeCell ref="FZS43:FZT43"/>
    <mergeCell ref="FZU43:FZV43"/>
    <mergeCell ref="FZW43:FZX43"/>
    <mergeCell ref="FZY43:FZZ43"/>
    <mergeCell ref="GAA43:GAB43"/>
    <mergeCell ref="GAC43:GAD43"/>
    <mergeCell ref="GAE43:GAF43"/>
    <mergeCell ref="GAG43:GAH43"/>
    <mergeCell ref="GAI43:GAJ43"/>
    <mergeCell ref="GAK43:GAL43"/>
    <mergeCell ref="GAM43:GAN43"/>
    <mergeCell ref="GAO43:GAP43"/>
    <mergeCell ref="GAQ43:GAR43"/>
    <mergeCell ref="GAS43:GAT43"/>
    <mergeCell ref="GAU43:GAV43"/>
    <mergeCell ref="GAW43:GAX43"/>
    <mergeCell ref="GAY43:GAZ43"/>
    <mergeCell ref="GBA43:GBB43"/>
    <mergeCell ref="GBC43:GBD43"/>
    <mergeCell ref="GBE43:GBF43"/>
    <mergeCell ref="GBG43:GBH43"/>
    <mergeCell ref="GBI43:GBJ43"/>
    <mergeCell ref="GBK43:GBL43"/>
    <mergeCell ref="GBM43:GBN43"/>
    <mergeCell ref="GBO43:GBP43"/>
    <mergeCell ref="GBQ43:GBR43"/>
    <mergeCell ref="GBS43:GBT43"/>
    <mergeCell ref="GBU43:GBV43"/>
    <mergeCell ref="GBW43:GBX43"/>
    <mergeCell ref="GBY43:GBZ43"/>
    <mergeCell ref="GCA43:GCB43"/>
    <mergeCell ref="GCC43:GCD43"/>
    <mergeCell ref="GCE43:GCF43"/>
    <mergeCell ref="GCG43:GCH43"/>
    <mergeCell ref="GCI43:GCJ43"/>
    <mergeCell ref="GCK43:GCL43"/>
    <mergeCell ref="GCM43:GCN43"/>
    <mergeCell ref="GCO43:GCP43"/>
    <mergeCell ref="GCQ43:GCR43"/>
    <mergeCell ref="GCS43:GCT43"/>
    <mergeCell ref="GCU43:GCV43"/>
    <mergeCell ref="GCW43:GCX43"/>
    <mergeCell ref="GCY43:GCZ43"/>
    <mergeCell ref="GDA43:GDB43"/>
    <mergeCell ref="GDC43:GDD43"/>
    <mergeCell ref="GDE43:GDF43"/>
    <mergeCell ref="GDG43:GDH43"/>
    <mergeCell ref="GDI43:GDJ43"/>
    <mergeCell ref="GDK43:GDL43"/>
    <mergeCell ref="GDM43:GDN43"/>
    <mergeCell ref="GDO43:GDP43"/>
    <mergeCell ref="GDQ43:GDR43"/>
    <mergeCell ref="GDS43:GDT43"/>
    <mergeCell ref="GDU43:GDV43"/>
    <mergeCell ref="GDW43:GDX43"/>
    <mergeCell ref="GDY43:GDZ43"/>
    <mergeCell ref="GEA43:GEB43"/>
    <mergeCell ref="GEC43:GED43"/>
    <mergeCell ref="GEE43:GEF43"/>
    <mergeCell ref="GEG43:GEH43"/>
    <mergeCell ref="GEI43:GEJ43"/>
    <mergeCell ref="GEK43:GEL43"/>
    <mergeCell ref="GEM43:GEN43"/>
    <mergeCell ref="GEO43:GEP43"/>
    <mergeCell ref="GEQ43:GER43"/>
    <mergeCell ref="GES43:GET43"/>
    <mergeCell ref="GEU43:GEV43"/>
    <mergeCell ref="GEW43:GEX43"/>
    <mergeCell ref="GEY43:GEZ43"/>
    <mergeCell ref="GFA43:GFB43"/>
    <mergeCell ref="GFC43:GFD43"/>
    <mergeCell ref="GFE43:GFF43"/>
    <mergeCell ref="GFG43:GFH43"/>
    <mergeCell ref="GFI43:GFJ43"/>
    <mergeCell ref="GFK43:GFL43"/>
    <mergeCell ref="GFM43:GFN43"/>
    <mergeCell ref="GFO43:GFP43"/>
    <mergeCell ref="GFQ43:GFR43"/>
    <mergeCell ref="GFS43:GFT43"/>
    <mergeCell ref="GFU43:GFV43"/>
    <mergeCell ref="GFW43:GFX43"/>
    <mergeCell ref="GFY43:GFZ43"/>
    <mergeCell ref="GGA43:GGB43"/>
    <mergeCell ref="GGC43:GGD43"/>
    <mergeCell ref="GGE43:GGF43"/>
    <mergeCell ref="GGG43:GGH43"/>
    <mergeCell ref="GGI43:GGJ43"/>
    <mergeCell ref="GGK43:GGL43"/>
    <mergeCell ref="GGM43:GGN43"/>
    <mergeCell ref="GGO43:GGP43"/>
    <mergeCell ref="GGQ43:GGR43"/>
    <mergeCell ref="GGS43:GGT43"/>
    <mergeCell ref="GGU43:GGV43"/>
    <mergeCell ref="GGW43:GGX43"/>
    <mergeCell ref="GGY43:GGZ43"/>
    <mergeCell ref="GHA43:GHB43"/>
    <mergeCell ref="GHC43:GHD43"/>
    <mergeCell ref="GHE43:GHF43"/>
    <mergeCell ref="GHG43:GHH43"/>
    <mergeCell ref="GHI43:GHJ43"/>
    <mergeCell ref="GHK43:GHL43"/>
    <mergeCell ref="GHM43:GHN43"/>
    <mergeCell ref="GHO43:GHP43"/>
    <mergeCell ref="GHQ43:GHR43"/>
    <mergeCell ref="GHS43:GHT43"/>
    <mergeCell ref="GHU43:GHV43"/>
    <mergeCell ref="GHW43:GHX43"/>
    <mergeCell ref="GHY43:GHZ43"/>
    <mergeCell ref="GIA43:GIB43"/>
    <mergeCell ref="GIC43:GID43"/>
    <mergeCell ref="GIE43:GIF43"/>
    <mergeCell ref="GIG43:GIH43"/>
    <mergeCell ref="GII43:GIJ43"/>
    <mergeCell ref="GIK43:GIL43"/>
    <mergeCell ref="GIM43:GIN43"/>
    <mergeCell ref="GIO43:GIP43"/>
    <mergeCell ref="GIQ43:GIR43"/>
    <mergeCell ref="GIS43:GIT43"/>
    <mergeCell ref="GIU43:GIV43"/>
    <mergeCell ref="GIW43:GIX43"/>
    <mergeCell ref="GIY43:GIZ43"/>
    <mergeCell ref="GJA43:GJB43"/>
    <mergeCell ref="GJC43:GJD43"/>
    <mergeCell ref="GJE43:GJF43"/>
    <mergeCell ref="GJG43:GJH43"/>
    <mergeCell ref="GJI43:GJJ43"/>
    <mergeCell ref="GJK43:GJL43"/>
    <mergeCell ref="GJM43:GJN43"/>
    <mergeCell ref="GJO43:GJP43"/>
    <mergeCell ref="GJQ43:GJR43"/>
    <mergeCell ref="GJS43:GJT43"/>
    <mergeCell ref="GJU43:GJV43"/>
    <mergeCell ref="GJW43:GJX43"/>
    <mergeCell ref="GJY43:GJZ43"/>
    <mergeCell ref="GKA43:GKB43"/>
    <mergeCell ref="GKC43:GKD43"/>
    <mergeCell ref="GKE43:GKF43"/>
    <mergeCell ref="GKG43:GKH43"/>
    <mergeCell ref="GKI43:GKJ43"/>
    <mergeCell ref="GKK43:GKL43"/>
    <mergeCell ref="GKM43:GKN43"/>
    <mergeCell ref="GKO43:GKP43"/>
    <mergeCell ref="GKQ43:GKR43"/>
    <mergeCell ref="GKS43:GKT43"/>
    <mergeCell ref="GKU43:GKV43"/>
    <mergeCell ref="GKW43:GKX43"/>
    <mergeCell ref="GKY43:GKZ43"/>
    <mergeCell ref="GLA43:GLB43"/>
    <mergeCell ref="GLC43:GLD43"/>
    <mergeCell ref="GLE43:GLF43"/>
    <mergeCell ref="GLG43:GLH43"/>
    <mergeCell ref="GLI43:GLJ43"/>
    <mergeCell ref="GLK43:GLL43"/>
    <mergeCell ref="GLM43:GLN43"/>
    <mergeCell ref="GLO43:GLP43"/>
    <mergeCell ref="GLQ43:GLR43"/>
    <mergeCell ref="GLS43:GLT43"/>
    <mergeCell ref="GLU43:GLV43"/>
    <mergeCell ref="GLW43:GLX43"/>
    <mergeCell ref="GLY43:GLZ43"/>
    <mergeCell ref="GMA43:GMB43"/>
    <mergeCell ref="GMC43:GMD43"/>
    <mergeCell ref="GME43:GMF43"/>
    <mergeCell ref="GMG43:GMH43"/>
    <mergeCell ref="GMI43:GMJ43"/>
    <mergeCell ref="GMK43:GML43"/>
    <mergeCell ref="GMM43:GMN43"/>
    <mergeCell ref="GMO43:GMP43"/>
    <mergeCell ref="GMQ43:GMR43"/>
    <mergeCell ref="GMS43:GMT43"/>
    <mergeCell ref="GMU43:GMV43"/>
    <mergeCell ref="GMW43:GMX43"/>
    <mergeCell ref="GMY43:GMZ43"/>
    <mergeCell ref="GNA43:GNB43"/>
    <mergeCell ref="GNC43:GND43"/>
    <mergeCell ref="GNE43:GNF43"/>
    <mergeCell ref="GNG43:GNH43"/>
    <mergeCell ref="GNI43:GNJ43"/>
    <mergeCell ref="GNK43:GNL43"/>
    <mergeCell ref="GNM43:GNN43"/>
    <mergeCell ref="GNO43:GNP43"/>
    <mergeCell ref="GNQ43:GNR43"/>
    <mergeCell ref="GNS43:GNT43"/>
    <mergeCell ref="GNU43:GNV43"/>
    <mergeCell ref="GNW43:GNX43"/>
    <mergeCell ref="GNY43:GNZ43"/>
    <mergeCell ref="GOA43:GOB43"/>
    <mergeCell ref="GOC43:GOD43"/>
    <mergeCell ref="GOE43:GOF43"/>
    <mergeCell ref="GOG43:GOH43"/>
    <mergeCell ref="GOI43:GOJ43"/>
    <mergeCell ref="GOK43:GOL43"/>
    <mergeCell ref="GOM43:GON43"/>
    <mergeCell ref="GOO43:GOP43"/>
    <mergeCell ref="GOQ43:GOR43"/>
    <mergeCell ref="GOS43:GOT43"/>
    <mergeCell ref="GOU43:GOV43"/>
    <mergeCell ref="GOW43:GOX43"/>
    <mergeCell ref="GOY43:GOZ43"/>
    <mergeCell ref="GPA43:GPB43"/>
    <mergeCell ref="GPC43:GPD43"/>
    <mergeCell ref="GPE43:GPF43"/>
    <mergeCell ref="GPG43:GPH43"/>
    <mergeCell ref="GPI43:GPJ43"/>
    <mergeCell ref="GPK43:GPL43"/>
    <mergeCell ref="GPM43:GPN43"/>
    <mergeCell ref="GPO43:GPP43"/>
    <mergeCell ref="GPQ43:GPR43"/>
    <mergeCell ref="GPS43:GPT43"/>
    <mergeCell ref="GPU43:GPV43"/>
    <mergeCell ref="GPW43:GPX43"/>
    <mergeCell ref="GPY43:GPZ43"/>
    <mergeCell ref="GQA43:GQB43"/>
    <mergeCell ref="GQC43:GQD43"/>
    <mergeCell ref="GQE43:GQF43"/>
    <mergeCell ref="GQG43:GQH43"/>
    <mergeCell ref="GQI43:GQJ43"/>
    <mergeCell ref="GQK43:GQL43"/>
    <mergeCell ref="GQM43:GQN43"/>
    <mergeCell ref="GQO43:GQP43"/>
    <mergeCell ref="GQQ43:GQR43"/>
    <mergeCell ref="GQS43:GQT43"/>
    <mergeCell ref="GQU43:GQV43"/>
    <mergeCell ref="GQW43:GQX43"/>
    <mergeCell ref="GQY43:GQZ43"/>
    <mergeCell ref="GRA43:GRB43"/>
    <mergeCell ref="GRC43:GRD43"/>
    <mergeCell ref="GRE43:GRF43"/>
    <mergeCell ref="GRG43:GRH43"/>
    <mergeCell ref="GRI43:GRJ43"/>
    <mergeCell ref="GRK43:GRL43"/>
    <mergeCell ref="GRM43:GRN43"/>
    <mergeCell ref="GRO43:GRP43"/>
    <mergeCell ref="GRQ43:GRR43"/>
    <mergeCell ref="GRS43:GRT43"/>
    <mergeCell ref="GRU43:GRV43"/>
    <mergeCell ref="GRW43:GRX43"/>
    <mergeCell ref="GRY43:GRZ43"/>
    <mergeCell ref="GSA43:GSB43"/>
    <mergeCell ref="GSC43:GSD43"/>
    <mergeCell ref="GSE43:GSF43"/>
    <mergeCell ref="GSG43:GSH43"/>
    <mergeCell ref="GSI43:GSJ43"/>
    <mergeCell ref="GSK43:GSL43"/>
    <mergeCell ref="GSM43:GSN43"/>
    <mergeCell ref="GSO43:GSP43"/>
    <mergeCell ref="GSQ43:GSR43"/>
    <mergeCell ref="GSS43:GST43"/>
    <mergeCell ref="GSU43:GSV43"/>
    <mergeCell ref="GSW43:GSX43"/>
    <mergeCell ref="GSY43:GSZ43"/>
    <mergeCell ref="GTA43:GTB43"/>
    <mergeCell ref="GTC43:GTD43"/>
    <mergeCell ref="GTE43:GTF43"/>
    <mergeCell ref="GTG43:GTH43"/>
    <mergeCell ref="GTI43:GTJ43"/>
    <mergeCell ref="GTK43:GTL43"/>
    <mergeCell ref="GTM43:GTN43"/>
    <mergeCell ref="GTO43:GTP43"/>
    <mergeCell ref="GTQ43:GTR43"/>
    <mergeCell ref="GTS43:GTT43"/>
    <mergeCell ref="GTU43:GTV43"/>
    <mergeCell ref="GTW43:GTX43"/>
    <mergeCell ref="GTY43:GTZ43"/>
    <mergeCell ref="GUA43:GUB43"/>
    <mergeCell ref="GUC43:GUD43"/>
    <mergeCell ref="GUE43:GUF43"/>
    <mergeCell ref="GUG43:GUH43"/>
    <mergeCell ref="GUI43:GUJ43"/>
    <mergeCell ref="GUK43:GUL43"/>
    <mergeCell ref="GUM43:GUN43"/>
    <mergeCell ref="GUO43:GUP43"/>
    <mergeCell ref="GUQ43:GUR43"/>
    <mergeCell ref="GUS43:GUT43"/>
    <mergeCell ref="GUU43:GUV43"/>
    <mergeCell ref="GUW43:GUX43"/>
    <mergeCell ref="GUY43:GUZ43"/>
    <mergeCell ref="GVA43:GVB43"/>
    <mergeCell ref="GVC43:GVD43"/>
    <mergeCell ref="GVE43:GVF43"/>
    <mergeCell ref="GVG43:GVH43"/>
    <mergeCell ref="GVI43:GVJ43"/>
    <mergeCell ref="GVK43:GVL43"/>
    <mergeCell ref="GVM43:GVN43"/>
    <mergeCell ref="GVO43:GVP43"/>
    <mergeCell ref="GVQ43:GVR43"/>
    <mergeCell ref="GVS43:GVT43"/>
    <mergeCell ref="GVU43:GVV43"/>
    <mergeCell ref="GVW43:GVX43"/>
    <mergeCell ref="GVY43:GVZ43"/>
    <mergeCell ref="GWA43:GWB43"/>
    <mergeCell ref="GWC43:GWD43"/>
    <mergeCell ref="GWE43:GWF43"/>
    <mergeCell ref="GWG43:GWH43"/>
    <mergeCell ref="GWI43:GWJ43"/>
    <mergeCell ref="GWK43:GWL43"/>
    <mergeCell ref="GWM43:GWN43"/>
    <mergeCell ref="GWO43:GWP43"/>
    <mergeCell ref="GWQ43:GWR43"/>
    <mergeCell ref="GWS43:GWT43"/>
    <mergeCell ref="GWU43:GWV43"/>
    <mergeCell ref="GWW43:GWX43"/>
    <mergeCell ref="GWY43:GWZ43"/>
    <mergeCell ref="GXA43:GXB43"/>
    <mergeCell ref="GXC43:GXD43"/>
    <mergeCell ref="GXE43:GXF43"/>
    <mergeCell ref="GXG43:GXH43"/>
    <mergeCell ref="GXI43:GXJ43"/>
    <mergeCell ref="GXK43:GXL43"/>
    <mergeCell ref="GXM43:GXN43"/>
    <mergeCell ref="GXO43:GXP43"/>
    <mergeCell ref="GXQ43:GXR43"/>
    <mergeCell ref="GXS43:GXT43"/>
    <mergeCell ref="GXU43:GXV43"/>
    <mergeCell ref="GXW43:GXX43"/>
    <mergeCell ref="GXY43:GXZ43"/>
    <mergeCell ref="GYA43:GYB43"/>
    <mergeCell ref="GYC43:GYD43"/>
    <mergeCell ref="GYE43:GYF43"/>
    <mergeCell ref="GYG43:GYH43"/>
    <mergeCell ref="GYI43:GYJ43"/>
    <mergeCell ref="GYK43:GYL43"/>
    <mergeCell ref="GYM43:GYN43"/>
    <mergeCell ref="GYO43:GYP43"/>
    <mergeCell ref="GYQ43:GYR43"/>
    <mergeCell ref="GYS43:GYT43"/>
    <mergeCell ref="GYU43:GYV43"/>
    <mergeCell ref="GYW43:GYX43"/>
    <mergeCell ref="GYY43:GYZ43"/>
    <mergeCell ref="GZA43:GZB43"/>
    <mergeCell ref="GZC43:GZD43"/>
    <mergeCell ref="GZE43:GZF43"/>
    <mergeCell ref="GZG43:GZH43"/>
    <mergeCell ref="GZI43:GZJ43"/>
    <mergeCell ref="GZK43:GZL43"/>
    <mergeCell ref="GZM43:GZN43"/>
    <mergeCell ref="GZO43:GZP43"/>
    <mergeCell ref="GZQ43:GZR43"/>
    <mergeCell ref="GZS43:GZT43"/>
    <mergeCell ref="GZU43:GZV43"/>
    <mergeCell ref="GZW43:GZX43"/>
    <mergeCell ref="GZY43:GZZ43"/>
    <mergeCell ref="HAA43:HAB43"/>
    <mergeCell ref="HAC43:HAD43"/>
    <mergeCell ref="HAE43:HAF43"/>
    <mergeCell ref="HAG43:HAH43"/>
    <mergeCell ref="HAI43:HAJ43"/>
    <mergeCell ref="HAK43:HAL43"/>
    <mergeCell ref="HAM43:HAN43"/>
    <mergeCell ref="HAO43:HAP43"/>
    <mergeCell ref="HAQ43:HAR43"/>
    <mergeCell ref="HAS43:HAT43"/>
    <mergeCell ref="HAU43:HAV43"/>
    <mergeCell ref="HAW43:HAX43"/>
    <mergeCell ref="HAY43:HAZ43"/>
    <mergeCell ref="HBA43:HBB43"/>
    <mergeCell ref="HBC43:HBD43"/>
    <mergeCell ref="HBE43:HBF43"/>
    <mergeCell ref="HBG43:HBH43"/>
    <mergeCell ref="HBI43:HBJ43"/>
    <mergeCell ref="HBK43:HBL43"/>
    <mergeCell ref="HBM43:HBN43"/>
    <mergeCell ref="HBO43:HBP43"/>
    <mergeCell ref="HBQ43:HBR43"/>
    <mergeCell ref="HBS43:HBT43"/>
    <mergeCell ref="HBU43:HBV43"/>
    <mergeCell ref="HBW43:HBX43"/>
    <mergeCell ref="HBY43:HBZ43"/>
    <mergeCell ref="HCA43:HCB43"/>
    <mergeCell ref="HCC43:HCD43"/>
    <mergeCell ref="HCE43:HCF43"/>
    <mergeCell ref="HCG43:HCH43"/>
    <mergeCell ref="HCI43:HCJ43"/>
    <mergeCell ref="HCK43:HCL43"/>
    <mergeCell ref="HCM43:HCN43"/>
    <mergeCell ref="HCO43:HCP43"/>
    <mergeCell ref="HCQ43:HCR43"/>
    <mergeCell ref="HCS43:HCT43"/>
    <mergeCell ref="HCU43:HCV43"/>
    <mergeCell ref="HCW43:HCX43"/>
    <mergeCell ref="HCY43:HCZ43"/>
    <mergeCell ref="HDA43:HDB43"/>
    <mergeCell ref="HDC43:HDD43"/>
    <mergeCell ref="HDE43:HDF43"/>
    <mergeCell ref="HDG43:HDH43"/>
    <mergeCell ref="HDI43:HDJ43"/>
    <mergeCell ref="HDK43:HDL43"/>
    <mergeCell ref="HDM43:HDN43"/>
    <mergeCell ref="HDO43:HDP43"/>
    <mergeCell ref="HDQ43:HDR43"/>
    <mergeCell ref="HDS43:HDT43"/>
    <mergeCell ref="HDU43:HDV43"/>
    <mergeCell ref="HDW43:HDX43"/>
    <mergeCell ref="HDY43:HDZ43"/>
    <mergeCell ref="HEA43:HEB43"/>
    <mergeCell ref="HEC43:HED43"/>
    <mergeCell ref="HEE43:HEF43"/>
    <mergeCell ref="HEG43:HEH43"/>
    <mergeCell ref="HEI43:HEJ43"/>
    <mergeCell ref="HEK43:HEL43"/>
    <mergeCell ref="HEM43:HEN43"/>
    <mergeCell ref="HEO43:HEP43"/>
    <mergeCell ref="HEQ43:HER43"/>
    <mergeCell ref="HES43:HET43"/>
    <mergeCell ref="HEU43:HEV43"/>
    <mergeCell ref="HEW43:HEX43"/>
    <mergeCell ref="HEY43:HEZ43"/>
    <mergeCell ref="HFA43:HFB43"/>
    <mergeCell ref="HFC43:HFD43"/>
    <mergeCell ref="HFE43:HFF43"/>
    <mergeCell ref="HFG43:HFH43"/>
    <mergeCell ref="HFI43:HFJ43"/>
    <mergeCell ref="HFK43:HFL43"/>
    <mergeCell ref="HFM43:HFN43"/>
    <mergeCell ref="HFO43:HFP43"/>
    <mergeCell ref="HFQ43:HFR43"/>
    <mergeCell ref="HFS43:HFT43"/>
    <mergeCell ref="HFU43:HFV43"/>
    <mergeCell ref="HFW43:HFX43"/>
    <mergeCell ref="HFY43:HFZ43"/>
    <mergeCell ref="HGA43:HGB43"/>
    <mergeCell ref="HGC43:HGD43"/>
    <mergeCell ref="HGE43:HGF43"/>
    <mergeCell ref="HGG43:HGH43"/>
    <mergeCell ref="HGI43:HGJ43"/>
    <mergeCell ref="HGK43:HGL43"/>
    <mergeCell ref="HGM43:HGN43"/>
    <mergeCell ref="HGO43:HGP43"/>
    <mergeCell ref="HGQ43:HGR43"/>
    <mergeCell ref="HGS43:HGT43"/>
    <mergeCell ref="HGU43:HGV43"/>
    <mergeCell ref="HGW43:HGX43"/>
    <mergeCell ref="HGY43:HGZ43"/>
    <mergeCell ref="HHA43:HHB43"/>
    <mergeCell ref="HHC43:HHD43"/>
    <mergeCell ref="HHE43:HHF43"/>
    <mergeCell ref="HHG43:HHH43"/>
    <mergeCell ref="HHI43:HHJ43"/>
    <mergeCell ref="HHK43:HHL43"/>
    <mergeCell ref="HHM43:HHN43"/>
    <mergeCell ref="HHO43:HHP43"/>
    <mergeCell ref="HHQ43:HHR43"/>
    <mergeCell ref="HHS43:HHT43"/>
    <mergeCell ref="HHU43:HHV43"/>
    <mergeCell ref="HHW43:HHX43"/>
    <mergeCell ref="HHY43:HHZ43"/>
    <mergeCell ref="HIA43:HIB43"/>
    <mergeCell ref="HIC43:HID43"/>
    <mergeCell ref="HIE43:HIF43"/>
    <mergeCell ref="HIG43:HIH43"/>
    <mergeCell ref="HII43:HIJ43"/>
    <mergeCell ref="HIK43:HIL43"/>
    <mergeCell ref="HIM43:HIN43"/>
    <mergeCell ref="HIO43:HIP43"/>
    <mergeCell ref="HIQ43:HIR43"/>
    <mergeCell ref="HIS43:HIT43"/>
    <mergeCell ref="HIU43:HIV43"/>
    <mergeCell ref="HIW43:HIX43"/>
    <mergeCell ref="HIY43:HIZ43"/>
    <mergeCell ref="HJA43:HJB43"/>
    <mergeCell ref="HJC43:HJD43"/>
    <mergeCell ref="HJE43:HJF43"/>
    <mergeCell ref="HJG43:HJH43"/>
    <mergeCell ref="HJI43:HJJ43"/>
    <mergeCell ref="HJK43:HJL43"/>
    <mergeCell ref="HJM43:HJN43"/>
    <mergeCell ref="HJO43:HJP43"/>
    <mergeCell ref="HJQ43:HJR43"/>
    <mergeCell ref="HJS43:HJT43"/>
    <mergeCell ref="HJU43:HJV43"/>
    <mergeCell ref="HJW43:HJX43"/>
    <mergeCell ref="HJY43:HJZ43"/>
    <mergeCell ref="HKA43:HKB43"/>
    <mergeCell ref="HKC43:HKD43"/>
    <mergeCell ref="HKE43:HKF43"/>
    <mergeCell ref="HKG43:HKH43"/>
    <mergeCell ref="HKI43:HKJ43"/>
    <mergeCell ref="HKK43:HKL43"/>
    <mergeCell ref="HKM43:HKN43"/>
    <mergeCell ref="HKO43:HKP43"/>
    <mergeCell ref="HKQ43:HKR43"/>
    <mergeCell ref="HKS43:HKT43"/>
    <mergeCell ref="HKU43:HKV43"/>
    <mergeCell ref="HKW43:HKX43"/>
    <mergeCell ref="HKY43:HKZ43"/>
    <mergeCell ref="HLA43:HLB43"/>
    <mergeCell ref="HLC43:HLD43"/>
    <mergeCell ref="HLE43:HLF43"/>
    <mergeCell ref="HLG43:HLH43"/>
    <mergeCell ref="HLI43:HLJ43"/>
    <mergeCell ref="HLK43:HLL43"/>
    <mergeCell ref="HLM43:HLN43"/>
    <mergeCell ref="HLO43:HLP43"/>
    <mergeCell ref="HLQ43:HLR43"/>
    <mergeCell ref="HLS43:HLT43"/>
    <mergeCell ref="HLU43:HLV43"/>
    <mergeCell ref="HLW43:HLX43"/>
    <mergeCell ref="HLY43:HLZ43"/>
    <mergeCell ref="HMA43:HMB43"/>
    <mergeCell ref="HMC43:HMD43"/>
    <mergeCell ref="HME43:HMF43"/>
    <mergeCell ref="HMG43:HMH43"/>
    <mergeCell ref="HMI43:HMJ43"/>
    <mergeCell ref="HMK43:HML43"/>
    <mergeCell ref="HMM43:HMN43"/>
    <mergeCell ref="HMO43:HMP43"/>
    <mergeCell ref="HMQ43:HMR43"/>
    <mergeCell ref="HMS43:HMT43"/>
    <mergeCell ref="HMU43:HMV43"/>
    <mergeCell ref="HMW43:HMX43"/>
    <mergeCell ref="HMY43:HMZ43"/>
    <mergeCell ref="HNA43:HNB43"/>
    <mergeCell ref="HNC43:HND43"/>
    <mergeCell ref="HNE43:HNF43"/>
    <mergeCell ref="HNG43:HNH43"/>
    <mergeCell ref="HNI43:HNJ43"/>
    <mergeCell ref="HNK43:HNL43"/>
    <mergeCell ref="HNM43:HNN43"/>
    <mergeCell ref="HNO43:HNP43"/>
    <mergeCell ref="HNQ43:HNR43"/>
    <mergeCell ref="HNS43:HNT43"/>
    <mergeCell ref="HNU43:HNV43"/>
    <mergeCell ref="HNW43:HNX43"/>
    <mergeCell ref="HNY43:HNZ43"/>
    <mergeCell ref="HOA43:HOB43"/>
    <mergeCell ref="HOC43:HOD43"/>
    <mergeCell ref="HOE43:HOF43"/>
    <mergeCell ref="HOG43:HOH43"/>
    <mergeCell ref="HOI43:HOJ43"/>
    <mergeCell ref="HOK43:HOL43"/>
    <mergeCell ref="HOM43:HON43"/>
    <mergeCell ref="HOO43:HOP43"/>
    <mergeCell ref="HOQ43:HOR43"/>
    <mergeCell ref="HOS43:HOT43"/>
    <mergeCell ref="HOU43:HOV43"/>
    <mergeCell ref="HOW43:HOX43"/>
    <mergeCell ref="HOY43:HOZ43"/>
    <mergeCell ref="HPA43:HPB43"/>
    <mergeCell ref="HPC43:HPD43"/>
    <mergeCell ref="HPE43:HPF43"/>
    <mergeCell ref="HPG43:HPH43"/>
    <mergeCell ref="HPI43:HPJ43"/>
    <mergeCell ref="HPK43:HPL43"/>
    <mergeCell ref="HPM43:HPN43"/>
    <mergeCell ref="HPO43:HPP43"/>
    <mergeCell ref="HPQ43:HPR43"/>
    <mergeCell ref="HPS43:HPT43"/>
    <mergeCell ref="HPU43:HPV43"/>
    <mergeCell ref="HPW43:HPX43"/>
    <mergeCell ref="HPY43:HPZ43"/>
    <mergeCell ref="HQA43:HQB43"/>
    <mergeCell ref="HQC43:HQD43"/>
    <mergeCell ref="HQE43:HQF43"/>
    <mergeCell ref="HQG43:HQH43"/>
    <mergeCell ref="HQI43:HQJ43"/>
    <mergeCell ref="HQK43:HQL43"/>
    <mergeCell ref="HQM43:HQN43"/>
    <mergeCell ref="HQO43:HQP43"/>
    <mergeCell ref="HQQ43:HQR43"/>
    <mergeCell ref="HQS43:HQT43"/>
    <mergeCell ref="HQU43:HQV43"/>
    <mergeCell ref="HQW43:HQX43"/>
    <mergeCell ref="HQY43:HQZ43"/>
    <mergeCell ref="HRA43:HRB43"/>
    <mergeCell ref="HRC43:HRD43"/>
    <mergeCell ref="HRE43:HRF43"/>
    <mergeCell ref="HRG43:HRH43"/>
    <mergeCell ref="HRI43:HRJ43"/>
    <mergeCell ref="HRK43:HRL43"/>
    <mergeCell ref="HRM43:HRN43"/>
    <mergeCell ref="HRO43:HRP43"/>
    <mergeCell ref="HRQ43:HRR43"/>
    <mergeCell ref="HRS43:HRT43"/>
    <mergeCell ref="HRU43:HRV43"/>
    <mergeCell ref="HRW43:HRX43"/>
    <mergeCell ref="HRY43:HRZ43"/>
    <mergeCell ref="HSA43:HSB43"/>
    <mergeCell ref="HSC43:HSD43"/>
    <mergeCell ref="HSE43:HSF43"/>
    <mergeCell ref="HSG43:HSH43"/>
    <mergeCell ref="HSI43:HSJ43"/>
    <mergeCell ref="HSK43:HSL43"/>
    <mergeCell ref="HSM43:HSN43"/>
    <mergeCell ref="HSO43:HSP43"/>
    <mergeCell ref="HSQ43:HSR43"/>
    <mergeCell ref="HSS43:HST43"/>
    <mergeCell ref="HSU43:HSV43"/>
    <mergeCell ref="HSW43:HSX43"/>
    <mergeCell ref="HSY43:HSZ43"/>
    <mergeCell ref="HTA43:HTB43"/>
    <mergeCell ref="HTC43:HTD43"/>
    <mergeCell ref="HTE43:HTF43"/>
    <mergeCell ref="HTG43:HTH43"/>
    <mergeCell ref="HTI43:HTJ43"/>
    <mergeCell ref="HTK43:HTL43"/>
    <mergeCell ref="HTM43:HTN43"/>
    <mergeCell ref="HTO43:HTP43"/>
    <mergeCell ref="HTQ43:HTR43"/>
    <mergeCell ref="HTS43:HTT43"/>
    <mergeCell ref="HTU43:HTV43"/>
    <mergeCell ref="HTW43:HTX43"/>
    <mergeCell ref="HTY43:HTZ43"/>
    <mergeCell ref="HUA43:HUB43"/>
    <mergeCell ref="HUC43:HUD43"/>
    <mergeCell ref="HUE43:HUF43"/>
    <mergeCell ref="HUG43:HUH43"/>
    <mergeCell ref="HUI43:HUJ43"/>
    <mergeCell ref="HUK43:HUL43"/>
    <mergeCell ref="HUM43:HUN43"/>
    <mergeCell ref="HUO43:HUP43"/>
    <mergeCell ref="HUQ43:HUR43"/>
    <mergeCell ref="HUS43:HUT43"/>
    <mergeCell ref="HUU43:HUV43"/>
    <mergeCell ref="HUW43:HUX43"/>
    <mergeCell ref="HUY43:HUZ43"/>
    <mergeCell ref="HVA43:HVB43"/>
    <mergeCell ref="HVC43:HVD43"/>
    <mergeCell ref="HVE43:HVF43"/>
    <mergeCell ref="HVG43:HVH43"/>
    <mergeCell ref="HVI43:HVJ43"/>
    <mergeCell ref="HVK43:HVL43"/>
    <mergeCell ref="HVM43:HVN43"/>
    <mergeCell ref="HVO43:HVP43"/>
    <mergeCell ref="HVQ43:HVR43"/>
    <mergeCell ref="HVS43:HVT43"/>
    <mergeCell ref="HVU43:HVV43"/>
    <mergeCell ref="HVW43:HVX43"/>
    <mergeCell ref="HVY43:HVZ43"/>
    <mergeCell ref="HWA43:HWB43"/>
    <mergeCell ref="HWC43:HWD43"/>
    <mergeCell ref="HWE43:HWF43"/>
    <mergeCell ref="HWG43:HWH43"/>
    <mergeCell ref="HWI43:HWJ43"/>
    <mergeCell ref="HWK43:HWL43"/>
    <mergeCell ref="HWM43:HWN43"/>
    <mergeCell ref="HWO43:HWP43"/>
    <mergeCell ref="HWQ43:HWR43"/>
    <mergeCell ref="HWS43:HWT43"/>
    <mergeCell ref="HWU43:HWV43"/>
    <mergeCell ref="HWW43:HWX43"/>
    <mergeCell ref="HWY43:HWZ43"/>
    <mergeCell ref="HXA43:HXB43"/>
    <mergeCell ref="HXC43:HXD43"/>
    <mergeCell ref="HXE43:HXF43"/>
    <mergeCell ref="HXG43:HXH43"/>
    <mergeCell ref="HXI43:HXJ43"/>
    <mergeCell ref="HXK43:HXL43"/>
    <mergeCell ref="HXM43:HXN43"/>
    <mergeCell ref="HXO43:HXP43"/>
    <mergeCell ref="HXQ43:HXR43"/>
    <mergeCell ref="HXS43:HXT43"/>
    <mergeCell ref="HXU43:HXV43"/>
    <mergeCell ref="HXW43:HXX43"/>
    <mergeCell ref="HXY43:HXZ43"/>
    <mergeCell ref="HYA43:HYB43"/>
    <mergeCell ref="HYC43:HYD43"/>
    <mergeCell ref="HYE43:HYF43"/>
    <mergeCell ref="HYG43:HYH43"/>
    <mergeCell ref="HYI43:HYJ43"/>
    <mergeCell ref="HYK43:HYL43"/>
    <mergeCell ref="HYM43:HYN43"/>
    <mergeCell ref="HYO43:HYP43"/>
    <mergeCell ref="HYQ43:HYR43"/>
    <mergeCell ref="HYS43:HYT43"/>
    <mergeCell ref="HYU43:HYV43"/>
    <mergeCell ref="HYW43:HYX43"/>
    <mergeCell ref="HYY43:HYZ43"/>
    <mergeCell ref="HZA43:HZB43"/>
    <mergeCell ref="HZC43:HZD43"/>
    <mergeCell ref="HZE43:HZF43"/>
    <mergeCell ref="HZG43:HZH43"/>
    <mergeCell ref="HZI43:HZJ43"/>
    <mergeCell ref="HZK43:HZL43"/>
    <mergeCell ref="HZM43:HZN43"/>
    <mergeCell ref="HZO43:HZP43"/>
    <mergeCell ref="HZQ43:HZR43"/>
    <mergeCell ref="HZS43:HZT43"/>
    <mergeCell ref="HZU43:HZV43"/>
    <mergeCell ref="HZW43:HZX43"/>
    <mergeCell ref="HZY43:HZZ43"/>
    <mergeCell ref="IAA43:IAB43"/>
    <mergeCell ref="IAC43:IAD43"/>
    <mergeCell ref="IAE43:IAF43"/>
    <mergeCell ref="IAG43:IAH43"/>
    <mergeCell ref="IAI43:IAJ43"/>
    <mergeCell ref="IAK43:IAL43"/>
    <mergeCell ref="IAM43:IAN43"/>
    <mergeCell ref="IAO43:IAP43"/>
    <mergeCell ref="IAQ43:IAR43"/>
    <mergeCell ref="IAS43:IAT43"/>
    <mergeCell ref="IAU43:IAV43"/>
    <mergeCell ref="IAW43:IAX43"/>
    <mergeCell ref="IAY43:IAZ43"/>
    <mergeCell ref="IBA43:IBB43"/>
    <mergeCell ref="IBC43:IBD43"/>
    <mergeCell ref="IBE43:IBF43"/>
    <mergeCell ref="IBG43:IBH43"/>
    <mergeCell ref="IBI43:IBJ43"/>
    <mergeCell ref="IBK43:IBL43"/>
    <mergeCell ref="IBM43:IBN43"/>
    <mergeCell ref="IBO43:IBP43"/>
    <mergeCell ref="IBQ43:IBR43"/>
    <mergeCell ref="IBS43:IBT43"/>
    <mergeCell ref="IBU43:IBV43"/>
    <mergeCell ref="IBW43:IBX43"/>
    <mergeCell ref="IBY43:IBZ43"/>
    <mergeCell ref="ICA43:ICB43"/>
    <mergeCell ref="ICC43:ICD43"/>
    <mergeCell ref="ICE43:ICF43"/>
    <mergeCell ref="ICG43:ICH43"/>
    <mergeCell ref="ICI43:ICJ43"/>
    <mergeCell ref="ICK43:ICL43"/>
    <mergeCell ref="ICM43:ICN43"/>
    <mergeCell ref="ICO43:ICP43"/>
    <mergeCell ref="ICQ43:ICR43"/>
    <mergeCell ref="ICS43:ICT43"/>
    <mergeCell ref="ICU43:ICV43"/>
    <mergeCell ref="ICW43:ICX43"/>
    <mergeCell ref="ICY43:ICZ43"/>
    <mergeCell ref="IDA43:IDB43"/>
    <mergeCell ref="IDC43:IDD43"/>
    <mergeCell ref="IDE43:IDF43"/>
    <mergeCell ref="IDG43:IDH43"/>
    <mergeCell ref="IDI43:IDJ43"/>
    <mergeCell ref="IDK43:IDL43"/>
    <mergeCell ref="IDM43:IDN43"/>
    <mergeCell ref="IDO43:IDP43"/>
    <mergeCell ref="IDQ43:IDR43"/>
    <mergeCell ref="IDS43:IDT43"/>
    <mergeCell ref="IDU43:IDV43"/>
    <mergeCell ref="IDW43:IDX43"/>
    <mergeCell ref="IDY43:IDZ43"/>
    <mergeCell ref="IEA43:IEB43"/>
    <mergeCell ref="IEC43:IED43"/>
    <mergeCell ref="IEE43:IEF43"/>
    <mergeCell ref="IEG43:IEH43"/>
    <mergeCell ref="IEI43:IEJ43"/>
    <mergeCell ref="IEK43:IEL43"/>
    <mergeCell ref="IEM43:IEN43"/>
    <mergeCell ref="IEO43:IEP43"/>
    <mergeCell ref="IEQ43:IER43"/>
    <mergeCell ref="IES43:IET43"/>
    <mergeCell ref="IEU43:IEV43"/>
    <mergeCell ref="IEW43:IEX43"/>
    <mergeCell ref="IEY43:IEZ43"/>
    <mergeCell ref="IFA43:IFB43"/>
    <mergeCell ref="IFC43:IFD43"/>
    <mergeCell ref="IFE43:IFF43"/>
    <mergeCell ref="IFG43:IFH43"/>
    <mergeCell ref="IFI43:IFJ43"/>
    <mergeCell ref="IFK43:IFL43"/>
    <mergeCell ref="IFM43:IFN43"/>
    <mergeCell ref="IFO43:IFP43"/>
    <mergeCell ref="IFQ43:IFR43"/>
    <mergeCell ref="IFS43:IFT43"/>
    <mergeCell ref="IFU43:IFV43"/>
    <mergeCell ref="IFW43:IFX43"/>
    <mergeCell ref="IFY43:IFZ43"/>
    <mergeCell ref="IGA43:IGB43"/>
    <mergeCell ref="IGC43:IGD43"/>
    <mergeCell ref="IGE43:IGF43"/>
    <mergeCell ref="IGG43:IGH43"/>
    <mergeCell ref="IGI43:IGJ43"/>
    <mergeCell ref="IGK43:IGL43"/>
    <mergeCell ref="IGM43:IGN43"/>
    <mergeCell ref="IGO43:IGP43"/>
    <mergeCell ref="IGQ43:IGR43"/>
    <mergeCell ref="IGS43:IGT43"/>
    <mergeCell ref="IGU43:IGV43"/>
    <mergeCell ref="IGW43:IGX43"/>
    <mergeCell ref="IGY43:IGZ43"/>
    <mergeCell ref="IHA43:IHB43"/>
    <mergeCell ref="IHC43:IHD43"/>
    <mergeCell ref="IHE43:IHF43"/>
    <mergeCell ref="IHG43:IHH43"/>
    <mergeCell ref="IHI43:IHJ43"/>
    <mergeCell ref="IHK43:IHL43"/>
    <mergeCell ref="IHM43:IHN43"/>
    <mergeCell ref="IHO43:IHP43"/>
    <mergeCell ref="IHQ43:IHR43"/>
    <mergeCell ref="IHS43:IHT43"/>
    <mergeCell ref="IHU43:IHV43"/>
    <mergeCell ref="IHW43:IHX43"/>
    <mergeCell ref="IHY43:IHZ43"/>
    <mergeCell ref="IIA43:IIB43"/>
    <mergeCell ref="IIC43:IID43"/>
    <mergeCell ref="IIE43:IIF43"/>
    <mergeCell ref="IIG43:IIH43"/>
    <mergeCell ref="III43:IIJ43"/>
    <mergeCell ref="IIK43:IIL43"/>
    <mergeCell ref="IIM43:IIN43"/>
    <mergeCell ref="IIO43:IIP43"/>
    <mergeCell ref="IIQ43:IIR43"/>
    <mergeCell ref="IIS43:IIT43"/>
    <mergeCell ref="IIU43:IIV43"/>
    <mergeCell ref="IIW43:IIX43"/>
    <mergeCell ref="IIY43:IIZ43"/>
    <mergeCell ref="IJA43:IJB43"/>
    <mergeCell ref="IJC43:IJD43"/>
    <mergeCell ref="IJE43:IJF43"/>
    <mergeCell ref="IJG43:IJH43"/>
    <mergeCell ref="IJI43:IJJ43"/>
    <mergeCell ref="IJK43:IJL43"/>
    <mergeCell ref="IJM43:IJN43"/>
    <mergeCell ref="IJO43:IJP43"/>
    <mergeCell ref="IJQ43:IJR43"/>
    <mergeCell ref="IJS43:IJT43"/>
    <mergeCell ref="IJU43:IJV43"/>
    <mergeCell ref="IJW43:IJX43"/>
    <mergeCell ref="IJY43:IJZ43"/>
    <mergeCell ref="IKA43:IKB43"/>
    <mergeCell ref="IKC43:IKD43"/>
    <mergeCell ref="IKE43:IKF43"/>
    <mergeCell ref="IKG43:IKH43"/>
    <mergeCell ref="IKI43:IKJ43"/>
    <mergeCell ref="IKK43:IKL43"/>
    <mergeCell ref="IKM43:IKN43"/>
    <mergeCell ref="IKO43:IKP43"/>
    <mergeCell ref="IKQ43:IKR43"/>
    <mergeCell ref="IKS43:IKT43"/>
    <mergeCell ref="IKU43:IKV43"/>
    <mergeCell ref="IKW43:IKX43"/>
    <mergeCell ref="IKY43:IKZ43"/>
    <mergeCell ref="ILA43:ILB43"/>
    <mergeCell ref="ILC43:ILD43"/>
    <mergeCell ref="ILE43:ILF43"/>
    <mergeCell ref="ILG43:ILH43"/>
    <mergeCell ref="ILI43:ILJ43"/>
    <mergeCell ref="ILK43:ILL43"/>
    <mergeCell ref="ILM43:ILN43"/>
    <mergeCell ref="ILO43:ILP43"/>
    <mergeCell ref="ILQ43:ILR43"/>
    <mergeCell ref="ILS43:ILT43"/>
    <mergeCell ref="ILU43:ILV43"/>
    <mergeCell ref="ILW43:ILX43"/>
    <mergeCell ref="ILY43:ILZ43"/>
    <mergeCell ref="IMA43:IMB43"/>
    <mergeCell ref="IMC43:IMD43"/>
    <mergeCell ref="IME43:IMF43"/>
    <mergeCell ref="IMG43:IMH43"/>
    <mergeCell ref="IMI43:IMJ43"/>
    <mergeCell ref="IMK43:IML43"/>
    <mergeCell ref="IMM43:IMN43"/>
    <mergeCell ref="IMO43:IMP43"/>
    <mergeCell ref="IMQ43:IMR43"/>
    <mergeCell ref="IMS43:IMT43"/>
    <mergeCell ref="IMU43:IMV43"/>
    <mergeCell ref="IMW43:IMX43"/>
    <mergeCell ref="IMY43:IMZ43"/>
    <mergeCell ref="INA43:INB43"/>
    <mergeCell ref="INC43:IND43"/>
    <mergeCell ref="INE43:INF43"/>
    <mergeCell ref="ING43:INH43"/>
    <mergeCell ref="INI43:INJ43"/>
    <mergeCell ref="INK43:INL43"/>
    <mergeCell ref="INM43:INN43"/>
    <mergeCell ref="INO43:INP43"/>
    <mergeCell ref="INQ43:INR43"/>
    <mergeCell ref="INS43:INT43"/>
    <mergeCell ref="INU43:INV43"/>
    <mergeCell ref="INW43:INX43"/>
    <mergeCell ref="INY43:INZ43"/>
    <mergeCell ref="IOA43:IOB43"/>
    <mergeCell ref="IOC43:IOD43"/>
    <mergeCell ref="IOE43:IOF43"/>
    <mergeCell ref="IOG43:IOH43"/>
    <mergeCell ref="IOI43:IOJ43"/>
    <mergeCell ref="IOK43:IOL43"/>
    <mergeCell ref="IOM43:ION43"/>
    <mergeCell ref="IOO43:IOP43"/>
    <mergeCell ref="IOQ43:IOR43"/>
    <mergeCell ref="IOS43:IOT43"/>
    <mergeCell ref="IOU43:IOV43"/>
    <mergeCell ref="IOW43:IOX43"/>
    <mergeCell ref="IOY43:IOZ43"/>
    <mergeCell ref="IPA43:IPB43"/>
    <mergeCell ref="IPC43:IPD43"/>
    <mergeCell ref="IPE43:IPF43"/>
    <mergeCell ref="IPG43:IPH43"/>
    <mergeCell ref="IPI43:IPJ43"/>
    <mergeCell ref="IPK43:IPL43"/>
    <mergeCell ref="IPM43:IPN43"/>
    <mergeCell ref="IPO43:IPP43"/>
    <mergeCell ref="IPQ43:IPR43"/>
    <mergeCell ref="IPS43:IPT43"/>
    <mergeCell ref="IPU43:IPV43"/>
    <mergeCell ref="IPW43:IPX43"/>
    <mergeCell ref="IPY43:IPZ43"/>
    <mergeCell ref="IQA43:IQB43"/>
    <mergeCell ref="IQC43:IQD43"/>
    <mergeCell ref="IQE43:IQF43"/>
    <mergeCell ref="IQG43:IQH43"/>
    <mergeCell ref="IQI43:IQJ43"/>
    <mergeCell ref="IQK43:IQL43"/>
    <mergeCell ref="IQM43:IQN43"/>
    <mergeCell ref="IQO43:IQP43"/>
    <mergeCell ref="IQQ43:IQR43"/>
    <mergeCell ref="IQS43:IQT43"/>
    <mergeCell ref="IQU43:IQV43"/>
    <mergeCell ref="IQW43:IQX43"/>
    <mergeCell ref="IQY43:IQZ43"/>
    <mergeCell ref="IRA43:IRB43"/>
    <mergeCell ref="IRC43:IRD43"/>
    <mergeCell ref="IRE43:IRF43"/>
    <mergeCell ref="IRG43:IRH43"/>
    <mergeCell ref="IRI43:IRJ43"/>
    <mergeCell ref="IRK43:IRL43"/>
    <mergeCell ref="IRM43:IRN43"/>
    <mergeCell ref="IRO43:IRP43"/>
    <mergeCell ref="IRQ43:IRR43"/>
    <mergeCell ref="IRS43:IRT43"/>
    <mergeCell ref="IRU43:IRV43"/>
    <mergeCell ref="IRW43:IRX43"/>
    <mergeCell ref="IRY43:IRZ43"/>
    <mergeCell ref="ISA43:ISB43"/>
    <mergeCell ref="ISC43:ISD43"/>
    <mergeCell ref="ISE43:ISF43"/>
    <mergeCell ref="ISG43:ISH43"/>
    <mergeCell ref="ISI43:ISJ43"/>
    <mergeCell ref="ISK43:ISL43"/>
    <mergeCell ref="ISM43:ISN43"/>
    <mergeCell ref="ISO43:ISP43"/>
    <mergeCell ref="ISQ43:ISR43"/>
    <mergeCell ref="ISS43:IST43"/>
    <mergeCell ref="ISU43:ISV43"/>
    <mergeCell ref="ISW43:ISX43"/>
    <mergeCell ref="ISY43:ISZ43"/>
    <mergeCell ref="ITA43:ITB43"/>
    <mergeCell ref="ITC43:ITD43"/>
    <mergeCell ref="ITE43:ITF43"/>
    <mergeCell ref="ITG43:ITH43"/>
    <mergeCell ref="ITI43:ITJ43"/>
    <mergeCell ref="ITK43:ITL43"/>
    <mergeCell ref="ITM43:ITN43"/>
    <mergeCell ref="ITO43:ITP43"/>
    <mergeCell ref="ITQ43:ITR43"/>
    <mergeCell ref="ITS43:ITT43"/>
    <mergeCell ref="ITU43:ITV43"/>
    <mergeCell ref="ITW43:ITX43"/>
    <mergeCell ref="ITY43:ITZ43"/>
    <mergeCell ref="IUA43:IUB43"/>
    <mergeCell ref="IUC43:IUD43"/>
    <mergeCell ref="IUE43:IUF43"/>
    <mergeCell ref="IUG43:IUH43"/>
    <mergeCell ref="IUI43:IUJ43"/>
    <mergeCell ref="IUK43:IUL43"/>
    <mergeCell ref="IUM43:IUN43"/>
    <mergeCell ref="IUO43:IUP43"/>
    <mergeCell ref="IUQ43:IUR43"/>
    <mergeCell ref="IUS43:IUT43"/>
    <mergeCell ref="IUU43:IUV43"/>
    <mergeCell ref="IUW43:IUX43"/>
    <mergeCell ref="IUY43:IUZ43"/>
    <mergeCell ref="IVA43:IVB43"/>
    <mergeCell ref="IVC43:IVD43"/>
    <mergeCell ref="IVE43:IVF43"/>
    <mergeCell ref="IVG43:IVH43"/>
    <mergeCell ref="IVI43:IVJ43"/>
    <mergeCell ref="IVK43:IVL43"/>
    <mergeCell ref="IVM43:IVN43"/>
    <mergeCell ref="IVO43:IVP43"/>
    <mergeCell ref="IVQ43:IVR43"/>
    <mergeCell ref="IVS43:IVT43"/>
    <mergeCell ref="IVU43:IVV43"/>
    <mergeCell ref="IVW43:IVX43"/>
    <mergeCell ref="IVY43:IVZ43"/>
    <mergeCell ref="IWA43:IWB43"/>
    <mergeCell ref="IWC43:IWD43"/>
    <mergeCell ref="IWE43:IWF43"/>
    <mergeCell ref="IWG43:IWH43"/>
    <mergeCell ref="IWI43:IWJ43"/>
    <mergeCell ref="IWK43:IWL43"/>
    <mergeCell ref="IWM43:IWN43"/>
    <mergeCell ref="IWO43:IWP43"/>
    <mergeCell ref="IWQ43:IWR43"/>
    <mergeCell ref="IWS43:IWT43"/>
    <mergeCell ref="IWU43:IWV43"/>
    <mergeCell ref="IWW43:IWX43"/>
    <mergeCell ref="IWY43:IWZ43"/>
    <mergeCell ref="IXA43:IXB43"/>
    <mergeCell ref="IXC43:IXD43"/>
    <mergeCell ref="IXE43:IXF43"/>
    <mergeCell ref="IXG43:IXH43"/>
    <mergeCell ref="IXI43:IXJ43"/>
    <mergeCell ref="IXK43:IXL43"/>
    <mergeCell ref="IXM43:IXN43"/>
    <mergeCell ref="IXO43:IXP43"/>
    <mergeCell ref="IXQ43:IXR43"/>
    <mergeCell ref="IXS43:IXT43"/>
    <mergeCell ref="IXU43:IXV43"/>
    <mergeCell ref="IXW43:IXX43"/>
    <mergeCell ref="IXY43:IXZ43"/>
    <mergeCell ref="IYA43:IYB43"/>
    <mergeCell ref="IYC43:IYD43"/>
    <mergeCell ref="IYE43:IYF43"/>
    <mergeCell ref="IYG43:IYH43"/>
    <mergeCell ref="IYI43:IYJ43"/>
    <mergeCell ref="IYK43:IYL43"/>
    <mergeCell ref="IYM43:IYN43"/>
    <mergeCell ref="IYO43:IYP43"/>
    <mergeCell ref="IYQ43:IYR43"/>
    <mergeCell ref="IYS43:IYT43"/>
    <mergeCell ref="IYU43:IYV43"/>
    <mergeCell ref="IYW43:IYX43"/>
    <mergeCell ref="IYY43:IYZ43"/>
    <mergeCell ref="IZA43:IZB43"/>
    <mergeCell ref="IZC43:IZD43"/>
    <mergeCell ref="IZE43:IZF43"/>
    <mergeCell ref="IZG43:IZH43"/>
    <mergeCell ref="IZI43:IZJ43"/>
    <mergeCell ref="IZK43:IZL43"/>
    <mergeCell ref="IZM43:IZN43"/>
    <mergeCell ref="IZO43:IZP43"/>
    <mergeCell ref="IZQ43:IZR43"/>
    <mergeCell ref="IZS43:IZT43"/>
    <mergeCell ref="IZU43:IZV43"/>
    <mergeCell ref="IZW43:IZX43"/>
    <mergeCell ref="IZY43:IZZ43"/>
    <mergeCell ref="JAA43:JAB43"/>
    <mergeCell ref="JAC43:JAD43"/>
    <mergeCell ref="JAE43:JAF43"/>
    <mergeCell ref="JAG43:JAH43"/>
    <mergeCell ref="JAI43:JAJ43"/>
    <mergeCell ref="JAK43:JAL43"/>
    <mergeCell ref="JAM43:JAN43"/>
    <mergeCell ref="JAO43:JAP43"/>
    <mergeCell ref="JAQ43:JAR43"/>
    <mergeCell ref="JAS43:JAT43"/>
    <mergeCell ref="JAU43:JAV43"/>
    <mergeCell ref="JAW43:JAX43"/>
    <mergeCell ref="JAY43:JAZ43"/>
    <mergeCell ref="JBA43:JBB43"/>
    <mergeCell ref="JBC43:JBD43"/>
    <mergeCell ref="JBE43:JBF43"/>
    <mergeCell ref="JBG43:JBH43"/>
    <mergeCell ref="JBI43:JBJ43"/>
    <mergeCell ref="JBK43:JBL43"/>
    <mergeCell ref="JBM43:JBN43"/>
    <mergeCell ref="JBO43:JBP43"/>
    <mergeCell ref="JBQ43:JBR43"/>
    <mergeCell ref="JBS43:JBT43"/>
    <mergeCell ref="JBU43:JBV43"/>
    <mergeCell ref="JBW43:JBX43"/>
    <mergeCell ref="JBY43:JBZ43"/>
    <mergeCell ref="JCA43:JCB43"/>
    <mergeCell ref="JCC43:JCD43"/>
    <mergeCell ref="JCE43:JCF43"/>
    <mergeCell ref="JCG43:JCH43"/>
    <mergeCell ref="JCI43:JCJ43"/>
    <mergeCell ref="JCK43:JCL43"/>
    <mergeCell ref="JCM43:JCN43"/>
    <mergeCell ref="JCO43:JCP43"/>
    <mergeCell ref="JCQ43:JCR43"/>
    <mergeCell ref="JCS43:JCT43"/>
    <mergeCell ref="JCU43:JCV43"/>
    <mergeCell ref="JCW43:JCX43"/>
    <mergeCell ref="JCY43:JCZ43"/>
    <mergeCell ref="JDA43:JDB43"/>
    <mergeCell ref="JDC43:JDD43"/>
    <mergeCell ref="JDE43:JDF43"/>
    <mergeCell ref="JDG43:JDH43"/>
    <mergeCell ref="JDI43:JDJ43"/>
    <mergeCell ref="JDK43:JDL43"/>
    <mergeCell ref="JDM43:JDN43"/>
    <mergeCell ref="JDO43:JDP43"/>
    <mergeCell ref="JDQ43:JDR43"/>
    <mergeCell ref="JDS43:JDT43"/>
    <mergeCell ref="JDU43:JDV43"/>
    <mergeCell ref="JDW43:JDX43"/>
    <mergeCell ref="JDY43:JDZ43"/>
    <mergeCell ref="JEA43:JEB43"/>
    <mergeCell ref="JEC43:JED43"/>
    <mergeCell ref="JEE43:JEF43"/>
    <mergeCell ref="JEG43:JEH43"/>
    <mergeCell ref="JEI43:JEJ43"/>
    <mergeCell ref="JEK43:JEL43"/>
    <mergeCell ref="JEM43:JEN43"/>
    <mergeCell ref="JEO43:JEP43"/>
    <mergeCell ref="JEQ43:JER43"/>
    <mergeCell ref="JES43:JET43"/>
    <mergeCell ref="JEU43:JEV43"/>
    <mergeCell ref="JEW43:JEX43"/>
    <mergeCell ref="JEY43:JEZ43"/>
    <mergeCell ref="JFA43:JFB43"/>
    <mergeCell ref="JFC43:JFD43"/>
    <mergeCell ref="JFE43:JFF43"/>
    <mergeCell ref="JFG43:JFH43"/>
    <mergeCell ref="JFI43:JFJ43"/>
    <mergeCell ref="JFK43:JFL43"/>
    <mergeCell ref="JFM43:JFN43"/>
    <mergeCell ref="JFO43:JFP43"/>
    <mergeCell ref="JFQ43:JFR43"/>
    <mergeCell ref="JFS43:JFT43"/>
    <mergeCell ref="JFU43:JFV43"/>
    <mergeCell ref="JFW43:JFX43"/>
    <mergeCell ref="JFY43:JFZ43"/>
    <mergeCell ref="JGA43:JGB43"/>
    <mergeCell ref="JGC43:JGD43"/>
    <mergeCell ref="JGE43:JGF43"/>
    <mergeCell ref="JGG43:JGH43"/>
    <mergeCell ref="JGI43:JGJ43"/>
    <mergeCell ref="JGK43:JGL43"/>
    <mergeCell ref="JGM43:JGN43"/>
    <mergeCell ref="JGO43:JGP43"/>
    <mergeCell ref="JGQ43:JGR43"/>
    <mergeCell ref="JGS43:JGT43"/>
    <mergeCell ref="JGU43:JGV43"/>
    <mergeCell ref="JGW43:JGX43"/>
    <mergeCell ref="JGY43:JGZ43"/>
    <mergeCell ref="JHA43:JHB43"/>
    <mergeCell ref="JHC43:JHD43"/>
    <mergeCell ref="JHE43:JHF43"/>
    <mergeCell ref="JHG43:JHH43"/>
    <mergeCell ref="JHI43:JHJ43"/>
    <mergeCell ref="JHK43:JHL43"/>
    <mergeCell ref="JHM43:JHN43"/>
    <mergeCell ref="JHO43:JHP43"/>
    <mergeCell ref="JHQ43:JHR43"/>
    <mergeCell ref="JHS43:JHT43"/>
    <mergeCell ref="JHU43:JHV43"/>
    <mergeCell ref="JHW43:JHX43"/>
    <mergeCell ref="JHY43:JHZ43"/>
    <mergeCell ref="JIA43:JIB43"/>
    <mergeCell ref="JIC43:JID43"/>
    <mergeCell ref="JIE43:JIF43"/>
    <mergeCell ref="JIG43:JIH43"/>
    <mergeCell ref="JII43:JIJ43"/>
    <mergeCell ref="JIK43:JIL43"/>
    <mergeCell ref="JIM43:JIN43"/>
    <mergeCell ref="JIO43:JIP43"/>
    <mergeCell ref="JIQ43:JIR43"/>
    <mergeCell ref="JIS43:JIT43"/>
    <mergeCell ref="JIU43:JIV43"/>
    <mergeCell ref="JIW43:JIX43"/>
    <mergeCell ref="JIY43:JIZ43"/>
    <mergeCell ref="JJA43:JJB43"/>
    <mergeCell ref="JJC43:JJD43"/>
    <mergeCell ref="JJE43:JJF43"/>
    <mergeCell ref="JJG43:JJH43"/>
    <mergeCell ref="JJI43:JJJ43"/>
    <mergeCell ref="JJK43:JJL43"/>
    <mergeCell ref="JJM43:JJN43"/>
    <mergeCell ref="JJO43:JJP43"/>
    <mergeCell ref="JJQ43:JJR43"/>
    <mergeCell ref="JJS43:JJT43"/>
    <mergeCell ref="JJU43:JJV43"/>
    <mergeCell ref="JJW43:JJX43"/>
    <mergeCell ref="JJY43:JJZ43"/>
    <mergeCell ref="JKA43:JKB43"/>
    <mergeCell ref="JKC43:JKD43"/>
    <mergeCell ref="JKE43:JKF43"/>
    <mergeCell ref="JKG43:JKH43"/>
    <mergeCell ref="JKI43:JKJ43"/>
    <mergeCell ref="JKK43:JKL43"/>
    <mergeCell ref="JKM43:JKN43"/>
    <mergeCell ref="JKO43:JKP43"/>
    <mergeCell ref="JKQ43:JKR43"/>
    <mergeCell ref="JKS43:JKT43"/>
    <mergeCell ref="JKU43:JKV43"/>
    <mergeCell ref="JKW43:JKX43"/>
    <mergeCell ref="JKY43:JKZ43"/>
    <mergeCell ref="JLA43:JLB43"/>
    <mergeCell ref="JLC43:JLD43"/>
    <mergeCell ref="JLE43:JLF43"/>
    <mergeCell ref="JLG43:JLH43"/>
    <mergeCell ref="JLI43:JLJ43"/>
    <mergeCell ref="JLK43:JLL43"/>
    <mergeCell ref="JLM43:JLN43"/>
    <mergeCell ref="JLO43:JLP43"/>
    <mergeCell ref="JLQ43:JLR43"/>
    <mergeCell ref="JLS43:JLT43"/>
    <mergeCell ref="JLU43:JLV43"/>
    <mergeCell ref="JLW43:JLX43"/>
    <mergeCell ref="JLY43:JLZ43"/>
    <mergeCell ref="JMA43:JMB43"/>
    <mergeCell ref="JMC43:JMD43"/>
    <mergeCell ref="JME43:JMF43"/>
    <mergeCell ref="JMG43:JMH43"/>
    <mergeCell ref="JMI43:JMJ43"/>
    <mergeCell ref="JMK43:JML43"/>
    <mergeCell ref="JMM43:JMN43"/>
    <mergeCell ref="JMO43:JMP43"/>
    <mergeCell ref="JMQ43:JMR43"/>
    <mergeCell ref="JMS43:JMT43"/>
    <mergeCell ref="JMU43:JMV43"/>
    <mergeCell ref="JMW43:JMX43"/>
    <mergeCell ref="JMY43:JMZ43"/>
    <mergeCell ref="JNA43:JNB43"/>
    <mergeCell ref="JNC43:JND43"/>
    <mergeCell ref="JNE43:JNF43"/>
    <mergeCell ref="JNG43:JNH43"/>
    <mergeCell ref="JNI43:JNJ43"/>
    <mergeCell ref="JNK43:JNL43"/>
    <mergeCell ref="JNM43:JNN43"/>
    <mergeCell ref="JNO43:JNP43"/>
    <mergeCell ref="JNQ43:JNR43"/>
    <mergeCell ref="JNS43:JNT43"/>
    <mergeCell ref="JNU43:JNV43"/>
    <mergeCell ref="JNW43:JNX43"/>
    <mergeCell ref="JNY43:JNZ43"/>
    <mergeCell ref="JOA43:JOB43"/>
    <mergeCell ref="JOC43:JOD43"/>
    <mergeCell ref="JOE43:JOF43"/>
    <mergeCell ref="JOG43:JOH43"/>
    <mergeCell ref="JOI43:JOJ43"/>
    <mergeCell ref="JOK43:JOL43"/>
    <mergeCell ref="JOM43:JON43"/>
    <mergeCell ref="JOO43:JOP43"/>
    <mergeCell ref="JOQ43:JOR43"/>
    <mergeCell ref="JOS43:JOT43"/>
    <mergeCell ref="JOU43:JOV43"/>
    <mergeCell ref="JOW43:JOX43"/>
    <mergeCell ref="JOY43:JOZ43"/>
    <mergeCell ref="JPA43:JPB43"/>
    <mergeCell ref="JPC43:JPD43"/>
    <mergeCell ref="JPE43:JPF43"/>
    <mergeCell ref="JPG43:JPH43"/>
    <mergeCell ref="JPI43:JPJ43"/>
    <mergeCell ref="JPK43:JPL43"/>
    <mergeCell ref="JPM43:JPN43"/>
    <mergeCell ref="JPO43:JPP43"/>
    <mergeCell ref="JPQ43:JPR43"/>
    <mergeCell ref="JPS43:JPT43"/>
    <mergeCell ref="JPU43:JPV43"/>
    <mergeCell ref="JPW43:JPX43"/>
    <mergeCell ref="JPY43:JPZ43"/>
    <mergeCell ref="JQA43:JQB43"/>
    <mergeCell ref="JQC43:JQD43"/>
    <mergeCell ref="JQE43:JQF43"/>
    <mergeCell ref="JQG43:JQH43"/>
    <mergeCell ref="JQI43:JQJ43"/>
    <mergeCell ref="JQK43:JQL43"/>
    <mergeCell ref="JQM43:JQN43"/>
    <mergeCell ref="JQO43:JQP43"/>
    <mergeCell ref="JQQ43:JQR43"/>
    <mergeCell ref="JQS43:JQT43"/>
    <mergeCell ref="JQU43:JQV43"/>
    <mergeCell ref="JQW43:JQX43"/>
    <mergeCell ref="JQY43:JQZ43"/>
    <mergeCell ref="JRA43:JRB43"/>
    <mergeCell ref="JRC43:JRD43"/>
    <mergeCell ref="JRE43:JRF43"/>
    <mergeCell ref="JRG43:JRH43"/>
    <mergeCell ref="JRI43:JRJ43"/>
    <mergeCell ref="JRK43:JRL43"/>
    <mergeCell ref="JRM43:JRN43"/>
    <mergeCell ref="JRO43:JRP43"/>
    <mergeCell ref="JRQ43:JRR43"/>
    <mergeCell ref="JRS43:JRT43"/>
    <mergeCell ref="JRU43:JRV43"/>
    <mergeCell ref="JRW43:JRX43"/>
    <mergeCell ref="JRY43:JRZ43"/>
    <mergeCell ref="JSA43:JSB43"/>
    <mergeCell ref="JSC43:JSD43"/>
    <mergeCell ref="JSE43:JSF43"/>
    <mergeCell ref="JSG43:JSH43"/>
    <mergeCell ref="JSI43:JSJ43"/>
    <mergeCell ref="JSK43:JSL43"/>
    <mergeCell ref="JSM43:JSN43"/>
    <mergeCell ref="JSO43:JSP43"/>
    <mergeCell ref="JSQ43:JSR43"/>
    <mergeCell ref="JSS43:JST43"/>
    <mergeCell ref="JSU43:JSV43"/>
    <mergeCell ref="JSW43:JSX43"/>
    <mergeCell ref="JSY43:JSZ43"/>
    <mergeCell ref="JTA43:JTB43"/>
    <mergeCell ref="JTC43:JTD43"/>
    <mergeCell ref="JTE43:JTF43"/>
    <mergeCell ref="JTG43:JTH43"/>
    <mergeCell ref="JTI43:JTJ43"/>
    <mergeCell ref="JTK43:JTL43"/>
    <mergeCell ref="JTM43:JTN43"/>
    <mergeCell ref="JTO43:JTP43"/>
    <mergeCell ref="JTQ43:JTR43"/>
    <mergeCell ref="JTS43:JTT43"/>
    <mergeCell ref="JTU43:JTV43"/>
    <mergeCell ref="JTW43:JTX43"/>
    <mergeCell ref="JTY43:JTZ43"/>
    <mergeCell ref="JUA43:JUB43"/>
    <mergeCell ref="JUC43:JUD43"/>
    <mergeCell ref="JUE43:JUF43"/>
    <mergeCell ref="JUG43:JUH43"/>
    <mergeCell ref="JUI43:JUJ43"/>
    <mergeCell ref="JUK43:JUL43"/>
    <mergeCell ref="JUM43:JUN43"/>
    <mergeCell ref="JUO43:JUP43"/>
    <mergeCell ref="JUQ43:JUR43"/>
    <mergeCell ref="JUS43:JUT43"/>
    <mergeCell ref="JUU43:JUV43"/>
    <mergeCell ref="JUW43:JUX43"/>
    <mergeCell ref="JUY43:JUZ43"/>
    <mergeCell ref="JVA43:JVB43"/>
    <mergeCell ref="JVC43:JVD43"/>
    <mergeCell ref="JVE43:JVF43"/>
    <mergeCell ref="JVG43:JVH43"/>
    <mergeCell ref="JVI43:JVJ43"/>
    <mergeCell ref="JVK43:JVL43"/>
    <mergeCell ref="JVM43:JVN43"/>
    <mergeCell ref="JVO43:JVP43"/>
    <mergeCell ref="JVQ43:JVR43"/>
    <mergeCell ref="JVS43:JVT43"/>
    <mergeCell ref="JVU43:JVV43"/>
    <mergeCell ref="JVW43:JVX43"/>
    <mergeCell ref="JVY43:JVZ43"/>
    <mergeCell ref="JWA43:JWB43"/>
    <mergeCell ref="JWC43:JWD43"/>
    <mergeCell ref="JWE43:JWF43"/>
    <mergeCell ref="JWG43:JWH43"/>
    <mergeCell ref="JWI43:JWJ43"/>
    <mergeCell ref="JWK43:JWL43"/>
    <mergeCell ref="JWM43:JWN43"/>
    <mergeCell ref="JWO43:JWP43"/>
    <mergeCell ref="JWQ43:JWR43"/>
    <mergeCell ref="JWS43:JWT43"/>
    <mergeCell ref="JWU43:JWV43"/>
    <mergeCell ref="JWW43:JWX43"/>
    <mergeCell ref="JWY43:JWZ43"/>
    <mergeCell ref="JXA43:JXB43"/>
    <mergeCell ref="JXC43:JXD43"/>
    <mergeCell ref="JXE43:JXF43"/>
    <mergeCell ref="JXG43:JXH43"/>
    <mergeCell ref="JXI43:JXJ43"/>
    <mergeCell ref="JXK43:JXL43"/>
    <mergeCell ref="JXM43:JXN43"/>
    <mergeCell ref="JXO43:JXP43"/>
    <mergeCell ref="JXQ43:JXR43"/>
    <mergeCell ref="JXS43:JXT43"/>
    <mergeCell ref="JXU43:JXV43"/>
    <mergeCell ref="JXW43:JXX43"/>
    <mergeCell ref="JXY43:JXZ43"/>
    <mergeCell ref="JYA43:JYB43"/>
    <mergeCell ref="JYC43:JYD43"/>
    <mergeCell ref="JYE43:JYF43"/>
    <mergeCell ref="JYG43:JYH43"/>
    <mergeCell ref="JYI43:JYJ43"/>
    <mergeCell ref="JYK43:JYL43"/>
    <mergeCell ref="JYM43:JYN43"/>
    <mergeCell ref="JYO43:JYP43"/>
    <mergeCell ref="JYQ43:JYR43"/>
    <mergeCell ref="JYS43:JYT43"/>
    <mergeCell ref="JYU43:JYV43"/>
    <mergeCell ref="JYW43:JYX43"/>
    <mergeCell ref="JYY43:JYZ43"/>
    <mergeCell ref="JZA43:JZB43"/>
    <mergeCell ref="JZC43:JZD43"/>
    <mergeCell ref="JZE43:JZF43"/>
    <mergeCell ref="JZG43:JZH43"/>
    <mergeCell ref="JZI43:JZJ43"/>
    <mergeCell ref="JZK43:JZL43"/>
    <mergeCell ref="JZM43:JZN43"/>
    <mergeCell ref="JZO43:JZP43"/>
    <mergeCell ref="JZQ43:JZR43"/>
    <mergeCell ref="JZS43:JZT43"/>
    <mergeCell ref="JZU43:JZV43"/>
    <mergeCell ref="JZW43:JZX43"/>
    <mergeCell ref="JZY43:JZZ43"/>
    <mergeCell ref="KAA43:KAB43"/>
    <mergeCell ref="KAC43:KAD43"/>
    <mergeCell ref="KAE43:KAF43"/>
    <mergeCell ref="KAG43:KAH43"/>
    <mergeCell ref="KAI43:KAJ43"/>
    <mergeCell ref="KAK43:KAL43"/>
    <mergeCell ref="KAM43:KAN43"/>
    <mergeCell ref="KAO43:KAP43"/>
    <mergeCell ref="KAQ43:KAR43"/>
    <mergeCell ref="KAS43:KAT43"/>
    <mergeCell ref="KAU43:KAV43"/>
    <mergeCell ref="KAW43:KAX43"/>
    <mergeCell ref="KAY43:KAZ43"/>
    <mergeCell ref="KBA43:KBB43"/>
    <mergeCell ref="KBC43:KBD43"/>
    <mergeCell ref="KBE43:KBF43"/>
    <mergeCell ref="KBG43:KBH43"/>
    <mergeCell ref="KBI43:KBJ43"/>
    <mergeCell ref="KBK43:KBL43"/>
    <mergeCell ref="KBM43:KBN43"/>
    <mergeCell ref="KBO43:KBP43"/>
    <mergeCell ref="KBQ43:KBR43"/>
    <mergeCell ref="KBS43:KBT43"/>
    <mergeCell ref="KBU43:KBV43"/>
    <mergeCell ref="KBW43:KBX43"/>
    <mergeCell ref="KBY43:KBZ43"/>
    <mergeCell ref="KCA43:KCB43"/>
    <mergeCell ref="KCC43:KCD43"/>
    <mergeCell ref="KCE43:KCF43"/>
    <mergeCell ref="KCG43:KCH43"/>
    <mergeCell ref="KCI43:KCJ43"/>
    <mergeCell ref="KCK43:KCL43"/>
    <mergeCell ref="KCM43:KCN43"/>
    <mergeCell ref="KCO43:KCP43"/>
    <mergeCell ref="KCQ43:KCR43"/>
    <mergeCell ref="KCS43:KCT43"/>
    <mergeCell ref="KCU43:KCV43"/>
    <mergeCell ref="KCW43:KCX43"/>
    <mergeCell ref="KCY43:KCZ43"/>
    <mergeCell ref="KDA43:KDB43"/>
    <mergeCell ref="KDC43:KDD43"/>
    <mergeCell ref="KDE43:KDF43"/>
    <mergeCell ref="KDG43:KDH43"/>
    <mergeCell ref="KDI43:KDJ43"/>
    <mergeCell ref="KDK43:KDL43"/>
    <mergeCell ref="KDM43:KDN43"/>
    <mergeCell ref="KDO43:KDP43"/>
    <mergeCell ref="KDQ43:KDR43"/>
    <mergeCell ref="KDS43:KDT43"/>
    <mergeCell ref="KDU43:KDV43"/>
    <mergeCell ref="KDW43:KDX43"/>
    <mergeCell ref="KDY43:KDZ43"/>
    <mergeCell ref="KEA43:KEB43"/>
    <mergeCell ref="KEC43:KED43"/>
    <mergeCell ref="KEE43:KEF43"/>
    <mergeCell ref="KEG43:KEH43"/>
    <mergeCell ref="KEI43:KEJ43"/>
    <mergeCell ref="KEK43:KEL43"/>
    <mergeCell ref="KEM43:KEN43"/>
    <mergeCell ref="KEO43:KEP43"/>
    <mergeCell ref="KEQ43:KER43"/>
    <mergeCell ref="KES43:KET43"/>
    <mergeCell ref="KEU43:KEV43"/>
    <mergeCell ref="KEW43:KEX43"/>
    <mergeCell ref="KEY43:KEZ43"/>
    <mergeCell ref="KFA43:KFB43"/>
    <mergeCell ref="KFC43:KFD43"/>
    <mergeCell ref="KFE43:KFF43"/>
    <mergeCell ref="KFG43:KFH43"/>
    <mergeCell ref="KFI43:KFJ43"/>
    <mergeCell ref="KFK43:KFL43"/>
    <mergeCell ref="KFM43:KFN43"/>
    <mergeCell ref="KFO43:KFP43"/>
    <mergeCell ref="KFQ43:KFR43"/>
    <mergeCell ref="KFS43:KFT43"/>
    <mergeCell ref="KFU43:KFV43"/>
    <mergeCell ref="KFW43:KFX43"/>
    <mergeCell ref="KFY43:KFZ43"/>
    <mergeCell ref="KGA43:KGB43"/>
    <mergeCell ref="KGC43:KGD43"/>
    <mergeCell ref="KGE43:KGF43"/>
    <mergeCell ref="KGG43:KGH43"/>
    <mergeCell ref="KGI43:KGJ43"/>
    <mergeCell ref="KGK43:KGL43"/>
    <mergeCell ref="KGM43:KGN43"/>
    <mergeCell ref="KGO43:KGP43"/>
    <mergeCell ref="KGQ43:KGR43"/>
    <mergeCell ref="KGS43:KGT43"/>
    <mergeCell ref="KGU43:KGV43"/>
    <mergeCell ref="KGW43:KGX43"/>
    <mergeCell ref="KGY43:KGZ43"/>
    <mergeCell ref="KHA43:KHB43"/>
    <mergeCell ref="KHC43:KHD43"/>
    <mergeCell ref="KHE43:KHF43"/>
    <mergeCell ref="KHG43:KHH43"/>
    <mergeCell ref="KHI43:KHJ43"/>
    <mergeCell ref="KHK43:KHL43"/>
    <mergeCell ref="KHM43:KHN43"/>
    <mergeCell ref="KHO43:KHP43"/>
    <mergeCell ref="KHQ43:KHR43"/>
    <mergeCell ref="KHS43:KHT43"/>
    <mergeCell ref="KHU43:KHV43"/>
    <mergeCell ref="KHW43:KHX43"/>
    <mergeCell ref="KHY43:KHZ43"/>
    <mergeCell ref="KIA43:KIB43"/>
    <mergeCell ref="KIC43:KID43"/>
    <mergeCell ref="KIE43:KIF43"/>
    <mergeCell ref="KIG43:KIH43"/>
    <mergeCell ref="KII43:KIJ43"/>
    <mergeCell ref="KIK43:KIL43"/>
    <mergeCell ref="KIM43:KIN43"/>
    <mergeCell ref="KIO43:KIP43"/>
    <mergeCell ref="KIQ43:KIR43"/>
    <mergeCell ref="KIS43:KIT43"/>
    <mergeCell ref="KIU43:KIV43"/>
    <mergeCell ref="KIW43:KIX43"/>
    <mergeCell ref="KIY43:KIZ43"/>
    <mergeCell ref="KJA43:KJB43"/>
    <mergeCell ref="KJC43:KJD43"/>
    <mergeCell ref="KJE43:KJF43"/>
    <mergeCell ref="KJG43:KJH43"/>
    <mergeCell ref="KJI43:KJJ43"/>
    <mergeCell ref="KJK43:KJL43"/>
    <mergeCell ref="KJM43:KJN43"/>
    <mergeCell ref="KJO43:KJP43"/>
    <mergeCell ref="KJQ43:KJR43"/>
    <mergeCell ref="KJS43:KJT43"/>
    <mergeCell ref="KJU43:KJV43"/>
    <mergeCell ref="KJW43:KJX43"/>
    <mergeCell ref="KJY43:KJZ43"/>
    <mergeCell ref="KKA43:KKB43"/>
    <mergeCell ref="KKC43:KKD43"/>
    <mergeCell ref="KKE43:KKF43"/>
    <mergeCell ref="KKG43:KKH43"/>
    <mergeCell ref="KKI43:KKJ43"/>
    <mergeCell ref="KKK43:KKL43"/>
    <mergeCell ref="KKM43:KKN43"/>
    <mergeCell ref="KKO43:KKP43"/>
    <mergeCell ref="KKQ43:KKR43"/>
    <mergeCell ref="KKS43:KKT43"/>
    <mergeCell ref="KKU43:KKV43"/>
    <mergeCell ref="KKW43:KKX43"/>
    <mergeCell ref="KKY43:KKZ43"/>
    <mergeCell ref="KLA43:KLB43"/>
    <mergeCell ref="KLC43:KLD43"/>
    <mergeCell ref="KLE43:KLF43"/>
    <mergeCell ref="KLG43:KLH43"/>
    <mergeCell ref="KLI43:KLJ43"/>
    <mergeCell ref="KLK43:KLL43"/>
    <mergeCell ref="KLM43:KLN43"/>
    <mergeCell ref="KLO43:KLP43"/>
    <mergeCell ref="KLQ43:KLR43"/>
    <mergeCell ref="KLS43:KLT43"/>
    <mergeCell ref="KLU43:KLV43"/>
    <mergeCell ref="KLW43:KLX43"/>
    <mergeCell ref="KLY43:KLZ43"/>
    <mergeCell ref="KMA43:KMB43"/>
    <mergeCell ref="KMC43:KMD43"/>
    <mergeCell ref="KME43:KMF43"/>
    <mergeCell ref="KMG43:KMH43"/>
    <mergeCell ref="KMI43:KMJ43"/>
    <mergeCell ref="KMK43:KML43"/>
    <mergeCell ref="KMM43:KMN43"/>
    <mergeCell ref="KMO43:KMP43"/>
    <mergeCell ref="KMQ43:KMR43"/>
    <mergeCell ref="KMS43:KMT43"/>
    <mergeCell ref="KMU43:KMV43"/>
    <mergeCell ref="KMW43:KMX43"/>
    <mergeCell ref="KMY43:KMZ43"/>
    <mergeCell ref="KNA43:KNB43"/>
    <mergeCell ref="KNC43:KND43"/>
    <mergeCell ref="KNE43:KNF43"/>
    <mergeCell ref="KNG43:KNH43"/>
    <mergeCell ref="KNI43:KNJ43"/>
    <mergeCell ref="KNK43:KNL43"/>
    <mergeCell ref="KNM43:KNN43"/>
    <mergeCell ref="KNO43:KNP43"/>
    <mergeCell ref="KNQ43:KNR43"/>
    <mergeCell ref="KNS43:KNT43"/>
    <mergeCell ref="KNU43:KNV43"/>
    <mergeCell ref="KNW43:KNX43"/>
    <mergeCell ref="KNY43:KNZ43"/>
    <mergeCell ref="KOA43:KOB43"/>
    <mergeCell ref="KOC43:KOD43"/>
    <mergeCell ref="KOE43:KOF43"/>
    <mergeCell ref="KOG43:KOH43"/>
    <mergeCell ref="KOI43:KOJ43"/>
    <mergeCell ref="KOK43:KOL43"/>
    <mergeCell ref="KOM43:KON43"/>
    <mergeCell ref="KOO43:KOP43"/>
    <mergeCell ref="KOQ43:KOR43"/>
    <mergeCell ref="KOS43:KOT43"/>
    <mergeCell ref="KOU43:KOV43"/>
    <mergeCell ref="KOW43:KOX43"/>
    <mergeCell ref="KOY43:KOZ43"/>
    <mergeCell ref="KPA43:KPB43"/>
    <mergeCell ref="KPC43:KPD43"/>
    <mergeCell ref="KPE43:KPF43"/>
    <mergeCell ref="KPG43:KPH43"/>
    <mergeCell ref="KPI43:KPJ43"/>
    <mergeCell ref="KPK43:KPL43"/>
    <mergeCell ref="KPM43:KPN43"/>
    <mergeCell ref="KPO43:KPP43"/>
    <mergeCell ref="KPQ43:KPR43"/>
    <mergeCell ref="KPS43:KPT43"/>
    <mergeCell ref="KPU43:KPV43"/>
    <mergeCell ref="KPW43:KPX43"/>
    <mergeCell ref="KPY43:KPZ43"/>
    <mergeCell ref="KQA43:KQB43"/>
    <mergeCell ref="KQC43:KQD43"/>
    <mergeCell ref="KQE43:KQF43"/>
    <mergeCell ref="KQG43:KQH43"/>
    <mergeCell ref="KQI43:KQJ43"/>
    <mergeCell ref="KQK43:KQL43"/>
    <mergeCell ref="KQM43:KQN43"/>
    <mergeCell ref="KQO43:KQP43"/>
    <mergeCell ref="KQQ43:KQR43"/>
    <mergeCell ref="KQS43:KQT43"/>
    <mergeCell ref="KQU43:KQV43"/>
    <mergeCell ref="KQW43:KQX43"/>
    <mergeCell ref="KQY43:KQZ43"/>
    <mergeCell ref="KRA43:KRB43"/>
    <mergeCell ref="KRC43:KRD43"/>
    <mergeCell ref="KRE43:KRF43"/>
    <mergeCell ref="KRG43:KRH43"/>
    <mergeCell ref="KRI43:KRJ43"/>
    <mergeCell ref="KRK43:KRL43"/>
    <mergeCell ref="KRM43:KRN43"/>
    <mergeCell ref="KRO43:KRP43"/>
    <mergeCell ref="KRQ43:KRR43"/>
    <mergeCell ref="KRS43:KRT43"/>
    <mergeCell ref="KRU43:KRV43"/>
    <mergeCell ref="KRW43:KRX43"/>
    <mergeCell ref="KRY43:KRZ43"/>
    <mergeCell ref="KSA43:KSB43"/>
    <mergeCell ref="KSC43:KSD43"/>
    <mergeCell ref="KSE43:KSF43"/>
    <mergeCell ref="KSG43:KSH43"/>
    <mergeCell ref="KSI43:KSJ43"/>
    <mergeCell ref="KSK43:KSL43"/>
    <mergeCell ref="KSM43:KSN43"/>
    <mergeCell ref="KSO43:KSP43"/>
    <mergeCell ref="KSQ43:KSR43"/>
    <mergeCell ref="KSS43:KST43"/>
    <mergeCell ref="KSU43:KSV43"/>
    <mergeCell ref="KSW43:KSX43"/>
    <mergeCell ref="KSY43:KSZ43"/>
    <mergeCell ref="KTA43:KTB43"/>
    <mergeCell ref="KTC43:KTD43"/>
    <mergeCell ref="KTE43:KTF43"/>
    <mergeCell ref="KTG43:KTH43"/>
    <mergeCell ref="KTI43:KTJ43"/>
    <mergeCell ref="KTK43:KTL43"/>
    <mergeCell ref="KTM43:KTN43"/>
    <mergeCell ref="KTO43:KTP43"/>
    <mergeCell ref="KTQ43:KTR43"/>
    <mergeCell ref="KTS43:KTT43"/>
    <mergeCell ref="KTU43:KTV43"/>
    <mergeCell ref="KTW43:KTX43"/>
    <mergeCell ref="KTY43:KTZ43"/>
    <mergeCell ref="KUA43:KUB43"/>
    <mergeCell ref="KUC43:KUD43"/>
    <mergeCell ref="KUE43:KUF43"/>
    <mergeCell ref="KUG43:KUH43"/>
    <mergeCell ref="KUI43:KUJ43"/>
    <mergeCell ref="KUK43:KUL43"/>
    <mergeCell ref="KUM43:KUN43"/>
    <mergeCell ref="KUO43:KUP43"/>
    <mergeCell ref="KUQ43:KUR43"/>
    <mergeCell ref="KUS43:KUT43"/>
    <mergeCell ref="KUU43:KUV43"/>
    <mergeCell ref="KUW43:KUX43"/>
    <mergeCell ref="KUY43:KUZ43"/>
    <mergeCell ref="KVA43:KVB43"/>
    <mergeCell ref="KVC43:KVD43"/>
    <mergeCell ref="KVE43:KVF43"/>
    <mergeCell ref="KVG43:KVH43"/>
    <mergeCell ref="KVI43:KVJ43"/>
    <mergeCell ref="KVK43:KVL43"/>
    <mergeCell ref="KVM43:KVN43"/>
    <mergeCell ref="KVO43:KVP43"/>
    <mergeCell ref="KVQ43:KVR43"/>
    <mergeCell ref="KVS43:KVT43"/>
    <mergeCell ref="KVU43:KVV43"/>
    <mergeCell ref="KVW43:KVX43"/>
    <mergeCell ref="KVY43:KVZ43"/>
    <mergeCell ref="KWA43:KWB43"/>
    <mergeCell ref="KWC43:KWD43"/>
    <mergeCell ref="KWE43:KWF43"/>
    <mergeCell ref="KWG43:KWH43"/>
    <mergeCell ref="KWI43:KWJ43"/>
    <mergeCell ref="KWK43:KWL43"/>
    <mergeCell ref="KWM43:KWN43"/>
    <mergeCell ref="KWO43:KWP43"/>
    <mergeCell ref="KWQ43:KWR43"/>
    <mergeCell ref="KWS43:KWT43"/>
    <mergeCell ref="KWU43:KWV43"/>
    <mergeCell ref="KWW43:KWX43"/>
    <mergeCell ref="KWY43:KWZ43"/>
    <mergeCell ref="KXA43:KXB43"/>
    <mergeCell ref="KXC43:KXD43"/>
    <mergeCell ref="KXE43:KXF43"/>
    <mergeCell ref="KXG43:KXH43"/>
    <mergeCell ref="KXI43:KXJ43"/>
    <mergeCell ref="KXK43:KXL43"/>
    <mergeCell ref="KXM43:KXN43"/>
    <mergeCell ref="KXO43:KXP43"/>
    <mergeCell ref="KXQ43:KXR43"/>
    <mergeCell ref="KXS43:KXT43"/>
    <mergeCell ref="KXU43:KXV43"/>
    <mergeCell ref="KXW43:KXX43"/>
    <mergeCell ref="KXY43:KXZ43"/>
    <mergeCell ref="KYA43:KYB43"/>
    <mergeCell ref="KYC43:KYD43"/>
    <mergeCell ref="KYE43:KYF43"/>
    <mergeCell ref="KYG43:KYH43"/>
    <mergeCell ref="KYI43:KYJ43"/>
    <mergeCell ref="KYK43:KYL43"/>
    <mergeCell ref="KYM43:KYN43"/>
    <mergeCell ref="KYO43:KYP43"/>
    <mergeCell ref="KYQ43:KYR43"/>
    <mergeCell ref="KYS43:KYT43"/>
    <mergeCell ref="KYU43:KYV43"/>
    <mergeCell ref="KYW43:KYX43"/>
    <mergeCell ref="KYY43:KYZ43"/>
    <mergeCell ref="KZA43:KZB43"/>
    <mergeCell ref="KZC43:KZD43"/>
    <mergeCell ref="KZE43:KZF43"/>
    <mergeCell ref="KZG43:KZH43"/>
    <mergeCell ref="KZI43:KZJ43"/>
    <mergeCell ref="KZK43:KZL43"/>
    <mergeCell ref="KZM43:KZN43"/>
    <mergeCell ref="KZO43:KZP43"/>
    <mergeCell ref="KZQ43:KZR43"/>
    <mergeCell ref="KZS43:KZT43"/>
    <mergeCell ref="KZU43:KZV43"/>
    <mergeCell ref="KZW43:KZX43"/>
    <mergeCell ref="KZY43:KZZ43"/>
    <mergeCell ref="LAA43:LAB43"/>
    <mergeCell ref="LAC43:LAD43"/>
    <mergeCell ref="LAE43:LAF43"/>
    <mergeCell ref="LAG43:LAH43"/>
    <mergeCell ref="LAI43:LAJ43"/>
    <mergeCell ref="LAK43:LAL43"/>
    <mergeCell ref="LAM43:LAN43"/>
    <mergeCell ref="LAO43:LAP43"/>
    <mergeCell ref="LAQ43:LAR43"/>
    <mergeCell ref="LAS43:LAT43"/>
    <mergeCell ref="LAU43:LAV43"/>
    <mergeCell ref="LAW43:LAX43"/>
    <mergeCell ref="LAY43:LAZ43"/>
    <mergeCell ref="LBA43:LBB43"/>
    <mergeCell ref="LBC43:LBD43"/>
    <mergeCell ref="LBE43:LBF43"/>
    <mergeCell ref="LBG43:LBH43"/>
    <mergeCell ref="LBI43:LBJ43"/>
    <mergeCell ref="LBK43:LBL43"/>
    <mergeCell ref="LBM43:LBN43"/>
    <mergeCell ref="LBO43:LBP43"/>
    <mergeCell ref="LBQ43:LBR43"/>
    <mergeCell ref="LBS43:LBT43"/>
    <mergeCell ref="LBU43:LBV43"/>
    <mergeCell ref="LBW43:LBX43"/>
    <mergeCell ref="LBY43:LBZ43"/>
    <mergeCell ref="LCA43:LCB43"/>
    <mergeCell ref="LCC43:LCD43"/>
    <mergeCell ref="LCE43:LCF43"/>
    <mergeCell ref="LCG43:LCH43"/>
    <mergeCell ref="LCI43:LCJ43"/>
    <mergeCell ref="LCK43:LCL43"/>
    <mergeCell ref="LCM43:LCN43"/>
    <mergeCell ref="LCO43:LCP43"/>
    <mergeCell ref="LCQ43:LCR43"/>
    <mergeCell ref="LCS43:LCT43"/>
    <mergeCell ref="LCU43:LCV43"/>
    <mergeCell ref="LCW43:LCX43"/>
    <mergeCell ref="LCY43:LCZ43"/>
    <mergeCell ref="LDA43:LDB43"/>
    <mergeCell ref="LDC43:LDD43"/>
    <mergeCell ref="LDE43:LDF43"/>
    <mergeCell ref="LDG43:LDH43"/>
    <mergeCell ref="LDI43:LDJ43"/>
    <mergeCell ref="LDK43:LDL43"/>
    <mergeCell ref="LDM43:LDN43"/>
    <mergeCell ref="LDO43:LDP43"/>
    <mergeCell ref="LDQ43:LDR43"/>
    <mergeCell ref="LDS43:LDT43"/>
    <mergeCell ref="LDU43:LDV43"/>
    <mergeCell ref="LDW43:LDX43"/>
    <mergeCell ref="LDY43:LDZ43"/>
    <mergeCell ref="LEA43:LEB43"/>
    <mergeCell ref="LEC43:LED43"/>
    <mergeCell ref="LEE43:LEF43"/>
    <mergeCell ref="LEG43:LEH43"/>
    <mergeCell ref="LEI43:LEJ43"/>
    <mergeCell ref="LEK43:LEL43"/>
    <mergeCell ref="LEM43:LEN43"/>
    <mergeCell ref="LEO43:LEP43"/>
    <mergeCell ref="LEQ43:LER43"/>
    <mergeCell ref="LES43:LET43"/>
    <mergeCell ref="LEU43:LEV43"/>
    <mergeCell ref="LEW43:LEX43"/>
    <mergeCell ref="LEY43:LEZ43"/>
    <mergeCell ref="LFA43:LFB43"/>
    <mergeCell ref="LFC43:LFD43"/>
    <mergeCell ref="LFE43:LFF43"/>
    <mergeCell ref="LFG43:LFH43"/>
    <mergeCell ref="LFI43:LFJ43"/>
    <mergeCell ref="LFK43:LFL43"/>
    <mergeCell ref="LFM43:LFN43"/>
    <mergeCell ref="LFO43:LFP43"/>
    <mergeCell ref="LFQ43:LFR43"/>
    <mergeCell ref="LFS43:LFT43"/>
    <mergeCell ref="LFU43:LFV43"/>
    <mergeCell ref="LFW43:LFX43"/>
    <mergeCell ref="LFY43:LFZ43"/>
    <mergeCell ref="LGA43:LGB43"/>
    <mergeCell ref="LGC43:LGD43"/>
    <mergeCell ref="LGE43:LGF43"/>
    <mergeCell ref="LGG43:LGH43"/>
    <mergeCell ref="LGI43:LGJ43"/>
    <mergeCell ref="LGK43:LGL43"/>
    <mergeCell ref="LGM43:LGN43"/>
    <mergeCell ref="LGO43:LGP43"/>
    <mergeCell ref="LGQ43:LGR43"/>
    <mergeCell ref="LGS43:LGT43"/>
    <mergeCell ref="LGU43:LGV43"/>
    <mergeCell ref="LGW43:LGX43"/>
    <mergeCell ref="LGY43:LGZ43"/>
    <mergeCell ref="LHA43:LHB43"/>
    <mergeCell ref="LHC43:LHD43"/>
    <mergeCell ref="LHE43:LHF43"/>
    <mergeCell ref="LHG43:LHH43"/>
    <mergeCell ref="LHI43:LHJ43"/>
    <mergeCell ref="LHK43:LHL43"/>
    <mergeCell ref="LHM43:LHN43"/>
    <mergeCell ref="LHO43:LHP43"/>
    <mergeCell ref="LHQ43:LHR43"/>
    <mergeCell ref="LHS43:LHT43"/>
    <mergeCell ref="LHU43:LHV43"/>
    <mergeCell ref="LHW43:LHX43"/>
    <mergeCell ref="LHY43:LHZ43"/>
    <mergeCell ref="LIA43:LIB43"/>
    <mergeCell ref="LIC43:LID43"/>
    <mergeCell ref="LIE43:LIF43"/>
    <mergeCell ref="LIG43:LIH43"/>
    <mergeCell ref="LII43:LIJ43"/>
    <mergeCell ref="LIK43:LIL43"/>
    <mergeCell ref="LIM43:LIN43"/>
    <mergeCell ref="LIO43:LIP43"/>
    <mergeCell ref="LIQ43:LIR43"/>
    <mergeCell ref="LIS43:LIT43"/>
    <mergeCell ref="LIU43:LIV43"/>
    <mergeCell ref="LIW43:LIX43"/>
    <mergeCell ref="LIY43:LIZ43"/>
    <mergeCell ref="LJA43:LJB43"/>
    <mergeCell ref="LJC43:LJD43"/>
    <mergeCell ref="LJE43:LJF43"/>
    <mergeCell ref="LJG43:LJH43"/>
    <mergeCell ref="LJI43:LJJ43"/>
    <mergeCell ref="LJK43:LJL43"/>
    <mergeCell ref="LJM43:LJN43"/>
    <mergeCell ref="LJO43:LJP43"/>
    <mergeCell ref="LJQ43:LJR43"/>
    <mergeCell ref="LJS43:LJT43"/>
    <mergeCell ref="LJU43:LJV43"/>
    <mergeCell ref="LJW43:LJX43"/>
    <mergeCell ref="LJY43:LJZ43"/>
    <mergeCell ref="LKA43:LKB43"/>
    <mergeCell ref="LKC43:LKD43"/>
    <mergeCell ref="LKE43:LKF43"/>
    <mergeCell ref="LKG43:LKH43"/>
    <mergeCell ref="LKI43:LKJ43"/>
    <mergeCell ref="LKK43:LKL43"/>
    <mergeCell ref="LKM43:LKN43"/>
    <mergeCell ref="LKO43:LKP43"/>
    <mergeCell ref="LKQ43:LKR43"/>
    <mergeCell ref="LKS43:LKT43"/>
    <mergeCell ref="LKU43:LKV43"/>
    <mergeCell ref="LKW43:LKX43"/>
    <mergeCell ref="LKY43:LKZ43"/>
    <mergeCell ref="LLA43:LLB43"/>
    <mergeCell ref="LLC43:LLD43"/>
    <mergeCell ref="LLE43:LLF43"/>
    <mergeCell ref="LLG43:LLH43"/>
    <mergeCell ref="LLI43:LLJ43"/>
    <mergeCell ref="LLK43:LLL43"/>
    <mergeCell ref="LLM43:LLN43"/>
    <mergeCell ref="LLO43:LLP43"/>
    <mergeCell ref="LLQ43:LLR43"/>
    <mergeCell ref="LLS43:LLT43"/>
    <mergeCell ref="LLU43:LLV43"/>
    <mergeCell ref="LLW43:LLX43"/>
    <mergeCell ref="LLY43:LLZ43"/>
    <mergeCell ref="LMA43:LMB43"/>
    <mergeCell ref="LMC43:LMD43"/>
    <mergeCell ref="LME43:LMF43"/>
    <mergeCell ref="LMG43:LMH43"/>
    <mergeCell ref="LMI43:LMJ43"/>
    <mergeCell ref="LMK43:LML43"/>
    <mergeCell ref="LMM43:LMN43"/>
    <mergeCell ref="LMO43:LMP43"/>
    <mergeCell ref="LMQ43:LMR43"/>
    <mergeCell ref="LMS43:LMT43"/>
    <mergeCell ref="LMU43:LMV43"/>
    <mergeCell ref="LMW43:LMX43"/>
    <mergeCell ref="LMY43:LMZ43"/>
    <mergeCell ref="LNA43:LNB43"/>
    <mergeCell ref="LNC43:LND43"/>
    <mergeCell ref="LNE43:LNF43"/>
    <mergeCell ref="LNG43:LNH43"/>
    <mergeCell ref="LNI43:LNJ43"/>
    <mergeCell ref="LNK43:LNL43"/>
    <mergeCell ref="LNM43:LNN43"/>
    <mergeCell ref="LNO43:LNP43"/>
    <mergeCell ref="LNQ43:LNR43"/>
    <mergeCell ref="LNS43:LNT43"/>
    <mergeCell ref="LNU43:LNV43"/>
    <mergeCell ref="LNW43:LNX43"/>
    <mergeCell ref="LNY43:LNZ43"/>
    <mergeCell ref="LOA43:LOB43"/>
    <mergeCell ref="LOC43:LOD43"/>
    <mergeCell ref="LOE43:LOF43"/>
    <mergeCell ref="LOG43:LOH43"/>
    <mergeCell ref="LOI43:LOJ43"/>
    <mergeCell ref="LOK43:LOL43"/>
    <mergeCell ref="LOM43:LON43"/>
    <mergeCell ref="LOO43:LOP43"/>
    <mergeCell ref="LOQ43:LOR43"/>
    <mergeCell ref="LOS43:LOT43"/>
    <mergeCell ref="LOU43:LOV43"/>
    <mergeCell ref="LOW43:LOX43"/>
    <mergeCell ref="LOY43:LOZ43"/>
    <mergeCell ref="LPA43:LPB43"/>
    <mergeCell ref="LPC43:LPD43"/>
    <mergeCell ref="LPE43:LPF43"/>
    <mergeCell ref="LPG43:LPH43"/>
    <mergeCell ref="LPI43:LPJ43"/>
    <mergeCell ref="LPK43:LPL43"/>
    <mergeCell ref="LPM43:LPN43"/>
    <mergeCell ref="LPO43:LPP43"/>
    <mergeCell ref="LPQ43:LPR43"/>
    <mergeCell ref="LPS43:LPT43"/>
    <mergeCell ref="LPU43:LPV43"/>
    <mergeCell ref="LPW43:LPX43"/>
    <mergeCell ref="LPY43:LPZ43"/>
    <mergeCell ref="LQA43:LQB43"/>
    <mergeCell ref="LQC43:LQD43"/>
    <mergeCell ref="LQE43:LQF43"/>
    <mergeCell ref="LQG43:LQH43"/>
    <mergeCell ref="LQI43:LQJ43"/>
    <mergeCell ref="LQK43:LQL43"/>
    <mergeCell ref="LQM43:LQN43"/>
    <mergeCell ref="LQO43:LQP43"/>
    <mergeCell ref="LQQ43:LQR43"/>
    <mergeCell ref="LQS43:LQT43"/>
    <mergeCell ref="LQU43:LQV43"/>
    <mergeCell ref="LQW43:LQX43"/>
    <mergeCell ref="LQY43:LQZ43"/>
    <mergeCell ref="LRA43:LRB43"/>
    <mergeCell ref="LRC43:LRD43"/>
    <mergeCell ref="LRE43:LRF43"/>
    <mergeCell ref="LRG43:LRH43"/>
    <mergeCell ref="LRI43:LRJ43"/>
    <mergeCell ref="LRK43:LRL43"/>
    <mergeCell ref="LRM43:LRN43"/>
    <mergeCell ref="LRO43:LRP43"/>
    <mergeCell ref="LRQ43:LRR43"/>
    <mergeCell ref="LRS43:LRT43"/>
    <mergeCell ref="LRU43:LRV43"/>
    <mergeCell ref="LRW43:LRX43"/>
    <mergeCell ref="LRY43:LRZ43"/>
    <mergeCell ref="LSA43:LSB43"/>
    <mergeCell ref="LSC43:LSD43"/>
    <mergeCell ref="LSE43:LSF43"/>
    <mergeCell ref="LSG43:LSH43"/>
    <mergeCell ref="LSI43:LSJ43"/>
    <mergeCell ref="LSK43:LSL43"/>
    <mergeCell ref="LSM43:LSN43"/>
    <mergeCell ref="LSO43:LSP43"/>
    <mergeCell ref="LSQ43:LSR43"/>
    <mergeCell ref="LSS43:LST43"/>
    <mergeCell ref="LSU43:LSV43"/>
    <mergeCell ref="LSW43:LSX43"/>
    <mergeCell ref="LSY43:LSZ43"/>
    <mergeCell ref="LTA43:LTB43"/>
    <mergeCell ref="LTC43:LTD43"/>
    <mergeCell ref="LTE43:LTF43"/>
    <mergeCell ref="LTG43:LTH43"/>
    <mergeCell ref="LTI43:LTJ43"/>
    <mergeCell ref="LTK43:LTL43"/>
    <mergeCell ref="LTM43:LTN43"/>
    <mergeCell ref="LTO43:LTP43"/>
    <mergeCell ref="LTQ43:LTR43"/>
    <mergeCell ref="LTS43:LTT43"/>
    <mergeCell ref="LTU43:LTV43"/>
    <mergeCell ref="LTW43:LTX43"/>
    <mergeCell ref="LTY43:LTZ43"/>
    <mergeCell ref="LUA43:LUB43"/>
    <mergeCell ref="LUC43:LUD43"/>
    <mergeCell ref="LUE43:LUF43"/>
    <mergeCell ref="LUG43:LUH43"/>
    <mergeCell ref="LUI43:LUJ43"/>
    <mergeCell ref="LUK43:LUL43"/>
    <mergeCell ref="LUM43:LUN43"/>
    <mergeCell ref="LUO43:LUP43"/>
    <mergeCell ref="LUQ43:LUR43"/>
    <mergeCell ref="LUS43:LUT43"/>
    <mergeCell ref="LUU43:LUV43"/>
    <mergeCell ref="LUW43:LUX43"/>
    <mergeCell ref="LUY43:LUZ43"/>
    <mergeCell ref="LVA43:LVB43"/>
    <mergeCell ref="LVC43:LVD43"/>
    <mergeCell ref="LVE43:LVF43"/>
    <mergeCell ref="LVG43:LVH43"/>
    <mergeCell ref="LVI43:LVJ43"/>
    <mergeCell ref="LVK43:LVL43"/>
    <mergeCell ref="LVM43:LVN43"/>
    <mergeCell ref="LVO43:LVP43"/>
    <mergeCell ref="LVQ43:LVR43"/>
    <mergeCell ref="LVS43:LVT43"/>
    <mergeCell ref="LVU43:LVV43"/>
    <mergeCell ref="LVW43:LVX43"/>
    <mergeCell ref="LVY43:LVZ43"/>
    <mergeCell ref="LWA43:LWB43"/>
    <mergeCell ref="LWC43:LWD43"/>
    <mergeCell ref="LWE43:LWF43"/>
    <mergeCell ref="LWG43:LWH43"/>
    <mergeCell ref="LWI43:LWJ43"/>
    <mergeCell ref="LWK43:LWL43"/>
    <mergeCell ref="LWM43:LWN43"/>
    <mergeCell ref="LWO43:LWP43"/>
    <mergeCell ref="LWQ43:LWR43"/>
    <mergeCell ref="LWS43:LWT43"/>
    <mergeCell ref="LWU43:LWV43"/>
    <mergeCell ref="LWW43:LWX43"/>
    <mergeCell ref="LWY43:LWZ43"/>
    <mergeCell ref="LXA43:LXB43"/>
    <mergeCell ref="LXC43:LXD43"/>
    <mergeCell ref="LXE43:LXF43"/>
    <mergeCell ref="LXG43:LXH43"/>
    <mergeCell ref="LXI43:LXJ43"/>
    <mergeCell ref="LXK43:LXL43"/>
    <mergeCell ref="LXM43:LXN43"/>
    <mergeCell ref="LXO43:LXP43"/>
    <mergeCell ref="LXQ43:LXR43"/>
    <mergeCell ref="LXS43:LXT43"/>
    <mergeCell ref="LXU43:LXV43"/>
    <mergeCell ref="LXW43:LXX43"/>
    <mergeCell ref="LXY43:LXZ43"/>
    <mergeCell ref="LYA43:LYB43"/>
    <mergeCell ref="LYC43:LYD43"/>
    <mergeCell ref="LYE43:LYF43"/>
    <mergeCell ref="LYG43:LYH43"/>
    <mergeCell ref="LYI43:LYJ43"/>
    <mergeCell ref="LYK43:LYL43"/>
    <mergeCell ref="LYM43:LYN43"/>
    <mergeCell ref="LYO43:LYP43"/>
    <mergeCell ref="LYQ43:LYR43"/>
    <mergeCell ref="LYS43:LYT43"/>
    <mergeCell ref="LYU43:LYV43"/>
    <mergeCell ref="LYW43:LYX43"/>
    <mergeCell ref="LYY43:LYZ43"/>
    <mergeCell ref="LZA43:LZB43"/>
    <mergeCell ref="LZC43:LZD43"/>
    <mergeCell ref="LZE43:LZF43"/>
    <mergeCell ref="LZG43:LZH43"/>
    <mergeCell ref="LZI43:LZJ43"/>
    <mergeCell ref="LZK43:LZL43"/>
    <mergeCell ref="LZM43:LZN43"/>
    <mergeCell ref="LZO43:LZP43"/>
    <mergeCell ref="LZQ43:LZR43"/>
    <mergeCell ref="LZS43:LZT43"/>
    <mergeCell ref="LZU43:LZV43"/>
    <mergeCell ref="LZW43:LZX43"/>
    <mergeCell ref="LZY43:LZZ43"/>
    <mergeCell ref="MAA43:MAB43"/>
    <mergeCell ref="MAC43:MAD43"/>
    <mergeCell ref="MAE43:MAF43"/>
    <mergeCell ref="MAG43:MAH43"/>
    <mergeCell ref="MAI43:MAJ43"/>
    <mergeCell ref="MAK43:MAL43"/>
    <mergeCell ref="MAM43:MAN43"/>
    <mergeCell ref="MAO43:MAP43"/>
    <mergeCell ref="MAQ43:MAR43"/>
    <mergeCell ref="MAS43:MAT43"/>
    <mergeCell ref="MAU43:MAV43"/>
    <mergeCell ref="MAW43:MAX43"/>
    <mergeCell ref="MAY43:MAZ43"/>
    <mergeCell ref="MBA43:MBB43"/>
    <mergeCell ref="MBC43:MBD43"/>
    <mergeCell ref="MBE43:MBF43"/>
    <mergeCell ref="MBG43:MBH43"/>
    <mergeCell ref="MBI43:MBJ43"/>
    <mergeCell ref="MBK43:MBL43"/>
    <mergeCell ref="MBM43:MBN43"/>
    <mergeCell ref="MBO43:MBP43"/>
    <mergeCell ref="MBQ43:MBR43"/>
    <mergeCell ref="MBS43:MBT43"/>
    <mergeCell ref="MBU43:MBV43"/>
    <mergeCell ref="MBW43:MBX43"/>
    <mergeCell ref="MBY43:MBZ43"/>
    <mergeCell ref="MCA43:MCB43"/>
    <mergeCell ref="MCC43:MCD43"/>
    <mergeCell ref="MCE43:MCF43"/>
    <mergeCell ref="MCG43:MCH43"/>
    <mergeCell ref="MCI43:MCJ43"/>
    <mergeCell ref="MCK43:MCL43"/>
    <mergeCell ref="MCM43:MCN43"/>
    <mergeCell ref="MCO43:MCP43"/>
    <mergeCell ref="MCQ43:MCR43"/>
    <mergeCell ref="MCS43:MCT43"/>
    <mergeCell ref="MCU43:MCV43"/>
    <mergeCell ref="MCW43:MCX43"/>
    <mergeCell ref="MCY43:MCZ43"/>
    <mergeCell ref="MDA43:MDB43"/>
    <mergeCell ref="MDC43:MDD43"/>
    <mergeCell ref="MDE43:MDF43"/>
    <mergeCell ref="MDG43:MDH43"/>
    <mergeCell ref="MDI43:MDJ43"/>
    <mergeCell ref="MDK43:MDL43"/>
    <mergeCell ref="MDM43:MDN43"/>
    <mergeCell ref="MDO43:MDP43"/>
    <mergeCell ref="MDQ43:MDR43"/>
    <mergeCell ref="MDS43:MDT43"/>
    <mergeCell ref="MDU43:MDV43"/>
    <mergeCell ref="MDW43:MDX43"/>
    <mergeCell ref="MDY43:MDZ43"/>
    <mergeCell ref="MEA43:MEB43"/>
    <mergeCell ref="MEC43:MED43"/>
    <mergeCell ref="MEE43:MEF43"/>
    <mergeCell ref="MEG43:MEH43"/>
    <mergeCell ref="MEI43:MEJ43"/>
    <mergeCell ref="MEK43:MEL43"/>
    <mergeCell ref="MEM43:MEN43"/>
    <mergeCell ref="MEO43:MEP43"/>
    <mergeCell ref="MEQ43:MER43"/>
    <mergeCell ref="MES43:MET43"/>
    <mergeCell ref="MEU43:MEV43"/>
    <mergeCell ref="MEW43:MEX43"/>
    <mergeCell ref="MEY43:MEZ43"/>
    <mergeCell ref="MFA43:MFB43"/>
    <mergeCell ref="MFC43:MFD43"/>
    <mergeCell ref="MFE43:MFF43"/>
    <mergeCell ref="MFG43:MFH43"/>
    <mergeCell ref="MFI43:MFJ43"/>
    <mergeCell ref="MFK43:MFL43"/>
    <mergeCell ref="MFM43:MFN43"/>
    <mergeCell ref="MFO43:MFP43"/>
    <mergeCell ref="MFQ43:MFR43"/>
    <mergeCell ref="MFS43:MFT43"/>
    <mergeCell ref="MFU43:MFV43"/>
    <mergeCell ref="MFW43:MFX43"/>
    <mergeCell ref="MFY43:MFZ43"/>
    <mergeCell ref="MGA43:MGB43"/>
    <mergeCell ref="MGC43:MGD43"/>
    <mergeCell ref="MGE43:MGF43"/>
    <mergeCell ref="MGG43:MGH43"/>
    <mergeCell ref="MGI43:MGJ43"/>
    <mergeCell ref="MGK43:MGL43"/>
    <mergeCell ref="MGM43:MGN43"/>
    <mergeCell ref="MGO43:MGP43"/>
    <mergeCell ref="MGQ43:MGR43"/>
    <mergeCell ref="MGS43:MGT43"/>
    <mergeCell ref="MGU43:MGV43"/>
    <mergeCell ref="MGW43:MGX43"/>
    <mergeCell ref="MGY43:MGZ43"/>
    <mergeCell ref="MHA43:MHB43"/>
    <mergeCell ref="MHC43:MHD43"/>
    <mergeCell ref="MHE43:MHF43"/>
    <mergeCell ref="MHG43:MHH43"/>
    <mergeCell ref="MHI43:MHJ43"/>
    <mergeCell ref="MHK43:MHL43"/>
    <mergeCell ref="MHM43:MHN43"/>
    <mergeCell ref="MHO43:MHP43"/>
    <mergeCell ref="MHQ43:MHR43"/>
    <mergeCell ref="MHS43:MHT43"/>
    <mergeCell ref="MHU43:MHV43"/>
    <mergeCell ref="MHW43:MHX43"/>
    <mergeCell ref="MHY43:MHZ43"/>
    <mergeCell ref="MIA43:MIB43"/>
    <mergeCell ref="MIC43:MID43"/>
    <mergeCell ref="MIE43:MIF43"/>
    <mergeCell ref="MIG43:MIH43"/>
    <mergeCell ref="MII43:MIJ43"/>
    <mergeCell ref="MIK43:MIL43"/>
    <mergeCell ref="MIM43:MIN43"/>
    <mergeCell ref="MIO43:MIP43"/>
    <mergeCell ref="MIQ43:MIR43"/>
    <mergeCell ref="MIS43:MIT43"/>
    <mergeCell ref="MIU43:MIV43"/>
    <mergeCell ref="MIW43:MIX43"/>
    <mergeCell ref="MIY43:MIZ43"/>
    <mergeCell ref="MJA43:MJB43"/>
    <mergeCell ref="MJC43:MJD43"/>
    <mergeCell ref="MJE43:MJF43"/>
    <mergeCell ref="MJG43:MJH43"/>
    <mergeCell ref="MJI43:MJJ43"/>
    <mergeCell ref="MJK43:MJL43"/>
    <mergeCell ref="MJM43:MJN43"/>
    <mergeCell ref="MJO43:MJP43"/>
    <mergeCell ref="MJQ43:MJR43"/>
    <mergeCell ref="MJS43:MJT43"/>
    <mergeCell ref="MJU43:MJV43"/>
    <mergeCell ref="MJW43:MJX43"/>
    <mergeCell ref="MJY43:MJZ43"/>
    <mergeCell ref="MKA43:MKB43"/>
    <mergeCell ref="MKC43:MKD43"/>
    <mergeCell ref="MKE43:MKF43"/>
    <mergeCell ref="MKG43:MKH43"/>
    <mergeCell ref="MKI43:MKJ43"/>
    <mergeCell ref="MKK43:MKL43"/>
    <mergeCell ref="MKM43:MKN43"/>
    <mergeCell ref="MKO43:MKP43"/>
    <mergeCell ref="MKQ43:MKR43"/>
    <mergeCell ref="MKS43:MKT43"/>
    <mergeCell ref="MKU43:MKV43"/>
    <mergeCell ref="MKW43:MKX43"/>
    <mergeCell ref="MKY43:MKZ43"/>
    <mergeCell ref="MLA43:MLB43"/>
    <mergeCell ref="MLC43:MLD43"/>
    <mergeCell ref="MLE43:MLF43"/>
    <mergeCell ref="MLG43:MLH43"/>
    <mergeCell ref="MLI43:MLJ43"/>
    <mergeCell ref="MLK43:MLL43"/>
    <mergeCell ref="MLM43:MLN43"/>
    <mergeCell ref="MLO43:MLP43"/>
    <mergeCell ref="MLQ43:MLR43"/>
    <mergeCell ref="MLS43:MLT43"/>
    <mergeCell ref="MLU43:MLV43"/>
    <mergeCell ref="MLW43:MLX43"/>
    <mergeCell ref="MLY43:MLZ43"/>
    <mergeCell ref="MMA43:MMB43"/>
    <mergeCell ref="MMC43:MMD43"/>
    <mergeCell ref="MME43:MMF43"/>
    <mergeCell ref="MMG43:MMH43"/>
    <mergeCell ref="MMI43:MMJ43"/>
    <mergeCell ref="MMK43:MML43"/>
    <mergeCell ref="MMM43:MMN43"/>
    <mergeCell ref="MMO43:MMP43"/>
    <mergeCell ref="MMQ43:MMR43"/>
    <mergeCell ref="MMS43:MMT43"/>
    <mergeCell ref="MMU43:MMV43"/>
    <mergeCell ref="MMW43:MMX43"/>
    <mergeCell ref="MMY43:MMZ43"/>
    <mergeCell ref="MNA43:MNB43"/>
    <mergeCell ref="MNC43:MND43"/>
    <mergeCell ref="MNE43:MNF43"/>
    <mergeCell ref="MNG43:MNH43"/>
    <mergeCell ref="MNI43:MNJ43"/>
    <mergeCell ref="MNK43:MNL43"/>
    <mergeCell ref="MNM43:MNN43"/>
    <mergeCell ref="MNO43:MNP43"/>
    <mergeCell ref="MNQ43:MNR43"/>
    <mergeCell ref="MNS43:MNT43"/>
    <mergeCell ref="MNU43:MNV43"/>
    <mergeCell ref="MNW43:MNX43"/>
    <mergeCell ref="MNY43:MNZ43"/>
    <mergeCell ref="MOA43:MOB43"/>
    <mergeCell ref="MOC43:MOD43"/>
    <mergeCell ref="MOE43:MOF43"/>
    <mergeCell ref="MOG43:MOH43"/>
    <mergeCell ref="MOI43:MOJ43"/>
    <mergeCell ref="MOK43:MOL43"/>
    <mergeCell ref="MOM43:MON43"/>
    <mergeCell ref="MOO43:MOP43"/>
    <mergeCell ref="MOQ43:MOR43"/>
    <mergeCell ref="MOS43:MOT43"/>
    <mergeCell ref="MOU43:MOV43"/>
    <mergeCell ref="MOW43:MOX43"/>
    <mergeCell ref="MOY43:MOZ43"/>
    <mergeCell ref="MPA43:MPB43"/>
    <mergeCell ref="MPC43:MPD43"/>
    <mergeCell ref="MPE43:MPF43"/>
    <mergeCell ref="MPG43:MPH43"/>
    <mergeCell ref="MPI43:MPJ43"/>
    <mergeCell ref="MPK43:MPL43"/>
    <mergeCell ref="MPM43:MPN43"/>
    <mergeCell ref="MPO43:MPP43"/>
    <mergeCell ref="MPQ43:MPR43"/>
    <mergeCell ref="MPS43:MPT43"/>
    <mergeCell ref="MPU43:MPV43"/>
    <mergeCell ref="MPW43:MPX43"/>
    <mergeCell ref="MPY43:MPZ43"/>
    <mergeCell ref="MQA43:MQB43"/>
    <mergeCell ref="MQC43:MQD43"/>
    <mergeCell ref="MQE43:MQF43"/>
    <mergeCell ref="MQG43:MQH43"/>
    <mergeCell ref="MQI43:MQJ43"/>
    <mergeCell ref="MQK43:MQL43"/>
    <mergeCell ref="MQM43:MQN43"/>
    <mergeCell ref="MQO43:MQP43"/>
    <mergeCell ref="MQQ43:MQR43"/>
    <mergeCell ref="MQS43:MQT43"/>
    <mergeCell ref="MQU43:MQV43"/>
    <mergeCell ref="MQW43:MQX43"/>
    <mergeCell ref="MQY43:MQZ43"/>
    <mergeCell ref="MRA43:MRB43"/>
    <mergeCell ref="MRC43:MRD43"/>
    <mergeCell ref="MRE43:MRF43"/>
    <mergeCell ref="MRG43:MRH43"/>
    <mergeCell ref="MRI43:MRJ43"/>
    <mergeCell ref="MRK43:MRL43"/>
    <mergeCell ref="MRM43:MRN43"/>
    <mergeCell ref="MRO43:MRP43"/>
    <mergeCell ref="MRQ43:MRR43"/>
    <mergeCell ref="MRS43:MRT43"/>
    <mergeCell ref="MRU43:MRV43"/>
    <mergeCell ref="MRW43:MRX43"/>
    <mergeCell ref="MRY43:MRZ43"/>
    <mergeCell ref="MSA43:MSB43"/>
    <mergeCell ref="MSC43:MSD43"/>
    <mergeCell ref="MSE43:MSF43"/>
    <mergeCell ref="MSG43:MSH43"/>
    <mergeCell ref="MSI43:MSJ43"/>
    <mergeCell ref="MSK43:MSL43"/>
    <mergeCell ref="MSM43:MSN43"/>
    <mergeCell ref="MSO43:MSP43"/>
    <mergeCell ref="MSQ43:MSR43"/>
    <mergeCell ref="MSS43:MST43"/>
    <mergeCell ref="MSU43:MSV43"/>
    <mergeCell ref="MSW43:MSX43"/>
    <mergeCell ref="MSY43:MSZ43"/>
    <mergeCell ref="MTA43:MTB43"/>
    <mergeCell ref="MTC43:MTD43"/>
    <mergeCell ref="MTE43:MTF43"/>
    <mergeCell ref="MTG43:MTH43"/>
    <mergeCell ref="MTI43:MTJ43"/>
    <mergeCell ref="MTK43:MTL43"/>
    <mergeCell ref="MTM43:MTN43"/>
    <mergeCell ref="MTO43:MTP43"/>
    <mergeCell ref="MTQ43:MTR43"/>
    <mergeCell ref="MTS43:MTT43"/>
    <mergeCell ref="MTU43:MTV43"/>
    <mergeCell ref="MTW43:MTX43"/>
    <mergeCell ref="MTY43:MTZ43"/>
    <mergeCell ref="MUA43:MUB43"/>
    <mergeCell ref="MUC43:MUD43"/>
    <mergeCell ref="MUE43:MUF43"/>
    <mergeCell ref="MUG43:MUH43"/>
    <mergeCell ref="MUI43:MUJ43"/>
    <mergeCell ref="MUK43:MUL43"/>
    <mergeCell ref="MUM43:MUN43"/>
    <mergeCell ref="MUO43:MUP43"/>
    <mergeCell ref="MUQ43:MUR43"/>
    <mergeCell ref="MUS43:MUT43"/>
    <mergeCell ref="MUU43:MUV43"/>
    <mergeCell ref="MUW43:MUX43"/>
    <mergeCell ref="MUY43:MUZ43"/>
    <mergeCell ref="MVA43:MVB43"/>
    <mergeCell ref="MVC43:MVD43"/>
    <mergeCell ref="MVE43:MVF43"/>
    <mergeCell ref="MVG43:MVH43"/>
    <mergeCell ref="MVI43:MVJ43"/>
    <mergeCell ref="MVK43:MVL43"/>
    <mergeCell ref="MVM43:MVN43"/>
    <mergeCell ref="MVO43:MVP43"/>
    <mergeCell ref="MVQ43:MVR43"/>
    <mergeCell ref="MVS43:MVT43"/>
    <mergeCell ref="MVU43:MVV43"/>
    <mergeCell ref="MVW43:MVX43"/>
    <mergeCell ref="MVY43:MVZ43"/>
    <mergeCell ref="MWA43:MWB43"/>
    <mergeCell ref="MWC43:MWD43"/>
    <mergeCell ref="MWE43:MWF43"/>
    <mergeCell ref="MWG43:MWH43"/>
    <mergeCell ref="MWI43:MWJ43"/>
    <mergeCell ref="MWK43:MWL43"/>
    <mergeCell ref="MWM43:MWN43"/>
    <mergeCell ref="MWO43:MWP43"/>
    <mergeCell ref="MWQ43:MWR43"/>
    <mergeCell ref="MWS43:MWT43"/>
    <mergeCell ref="MWU43:MWV43"/>
    <mergeCell ref="MWW43:MWX43"/>
    <mergeCell ref="MWY43:MWZ43"/>
    <mergeCell ref="MXA43:MXB43"/>
    <mergeCell ref="MXC43:MXD43"/>
    <mergeCell ref="MXE43:MXF43"/>
    <mergeCell ref="MXG43:MXH43"/>
    <mergeCell ref="MXI43:MXJ43"/>
    <mergeCell ref="MXK43:MXL43"/>
    <mergeCell ref="MXM43:MXN43"/>
    <mergeCell ref="MXO43:MXP43"/>
    <mergeCell ref="MXQ43:MXR43"/>
    <mergeCell ref="MXS43:MXT43"/>
    <mergeCell ref="MXU43:MXV43"/>
    <mergeCell ref="MXW43:MXX43"/>
    <mergeCell ref="MXY43:MXZ43"/>
    <mergeCell ref="MYA43:MYB43"/>
    <mergeCell ref="MYC43:MYD43"/>
    <mergeCell ref="MYE43:MYF43"/>
    <mergeCell ref="MYG43:MYH43"/>
    <mergeCell ref="MYI43:MYJ43"/>
    <mergeCell ref="MYK43:MYL43"/>
    <mergeCell ref="MYM43:MYN43"/>
    <mergeCell ref="MYO43:MYP43"/>
    <mergeCell ref="MYQ43:MYR43"/>
    <mergeCell ref="MYS43:MYT43"/>
    <mergeCell ref="MYU43:MYV43"/>
    <mergeCell ref="MYW43:MYX43"/>
    <mergeCell ref="MYY43:MYZ43"/>
    <mergeCell ref="MZA43:MZB43"/>
    <mergeCell ref="MZC43:MZD43"/>
    <mergeCell ref="MZE43:MZF43"/>
    <mergeCell ref="MZG43:MZH43"/>
    <mergeCell ref="MZI43:MZJ43"/>
    <mergeCell ref="MZK43:MZL43"/>
    <mergeCell ref="MZM43:MZN43"/>
    <mergeCell ref="MZO43:MZP43"/>
    <mergeCell ref="MZQ43:MZR43"/>
    <mergeCell ref="MZS43:MZT43"/>
    <mergeCell ref="MZU43:MZV43"/>
    <mergeCell ref="MZW43:MZX43"/>
    <mergeCell ref="MZY43:MZZ43"/>
    <mergeCell ref="NAA43:NAB43"/>
    <mergeCell ref="NAC43:NAD43"/>
    <mergeCell ref="NAE43:NAF43"/>
    <mergeCell ref="NAG43:NAH43"/>
    <mergeCell ref="NAI43:NAJ43"/>
    <mergeCell ref="NAK43:NAL43"/>
    <mergeCell ref="NAM43:NAN43"/>
    <mergeCell ref="NAO43:NAP43"/>
    <mergeCell ref="NAQ43:NAR43"/>
    <mergeCell ref="NAS43:NAT43"/>
    <mergeCell ref="NAU43:NAV43"/>
    <mergeCell ref="NAW43:NAX43"/>
    <mergeCell ref="NAY43:NAZ43"/>
    <mergeCell ref="NBA43:NBB43"/>
    <mergeCell ref="NBC43:NBD43"/>
    <mergeCell ref="NBE43:NBF43"/>
    <mergeCell ref="NBG43:NBH43"/>
    <mergeCell ref="NBI43:NBJ43"/>
    <mergeCell ref="NBK43:NBL43"/>
    <mergeCell ref="NBM43:NBN43"/>
    <mergeCell ref="NBO43:NBP43"/>
    <mergeCell ref="NBQ43:NBR43"/>
    <mergeCell ref="NBS43:NBT43"/>
    <mergeCell ref="NBU43:NBV43"/>
    <mergeCell ref="NBW43:NBX43"/>
    <mergeCell ref="NBY43:NBZ43"/>
    <mergeCell ref="NCA43:NCB43"/>
    <mergeCell ref="NCC43:NCD43"/>
    <mergeCell ref="NCE43:NCF43"/>
    <mergeCell ref="NCG43:NCH43"/>
    <mergeCell ref="NCI43:NCJ43"/>
    <mergeCell ref="NCK43:NCL43"/>
    <mergeCell ref="NCM43:NCN43"/>
    <mergeCell ref="NCO43:NCP43"/>
    <mergeCell ref="NCQ43:NCR43"/>
    <mergeCell ref="NCS43:NCT43"/>
    <mergeCell ref="NCU43:NCV43"/>
    <mergeCell ref="NCW43:NCX43"/>
    <mergeCell ref="NCY43:NCZ43"/>
    <mergeCell ref="NDA43:NDB43"/>
    <mergeCell ref="NDC43:NDD43"/>
    <mergeCell ref="NDE43:NDF43"/>
    <mergeCell ref="NDG43:NDH43"/>
    <mergeCell ref="NDI43:NDJ43"/>
    <mergeCell ref="NDK43:NDL43"/>
    <mergeCell ref="NDM43:NDN43"/>
    <mergeCell ref="NDO43:NDP43"/>
    <mergeCell ref="NDQ43:NDR43"/>
    <mergeCell ref="NDS43:NDT43"/>
    <mergeCell ref="NDU43:NDV43"/>
    <mergeCell ref="NDW43:NDX43"/>
    <mergeCell ref="NDY43:NDZ43"/>
    <mergeCell ref="NEA43:NEB43"/>
    <mergeCell ref="NEC43:NED43"/>
    <mergeCell ref="NEE43:NEF43"/>
    <mergeCell ref="NEG43:NEH43"/>
    <mergeCell ref="NEI43:NEJ43"/>
    <mergeCell ref="NEK43:NEL43"/>
    <mergeCell ref="NEM43:NEN43"/>
    <mergeCell ref="NEO43:NEP43"/>
    <mergeCell ref="NEQ43:NER43"/>
    <mergeCell ref="NES43:NET43"/>
    <mergeCell ref="NEU43:NEV43"/>
    <mergeCell ref="NEW43:NEX43"/>
    <mergeCell ref="NEY43:NEZ43"/>
    <mergeCell ref="NFA43:NFB43"/>
    <mergeCell ref="NFC43:NFD43"/>
    <mergeCell ref="NFE43:NFF43"/>
    <mergeCell ref="NFG43:NFH43"/>
    <mergeCell ref="NFI43:NFJ43"/>
    <mergeCell ref="NFK43:NFL43"/>
    <mergeCell ref="NFM43:NFN43"/>
    <mergeCell ref="NFO43:NFP43"/>
    <mergeCell ref="NFQ43:NFR43"/>
    <mergeCell ref="NFS43:NFT43"/>
    <mergeCell ref="NFU43:NFV43"/>
    <mergeCell ref="NFW43:NFX43"/>
    <mergeCell ref="NFY43:NFZ43"/>
    <mergeCell ref="NGA43:NGB43"/>
    <mergeCell ref="NGC43:NGD43"/>
    <mergeCell ref="NGE43:NGF43"/>
    <mergeCell ref="NGG43:NGH43"/>
    <mergeCell ref="NGI43:NGJ43"/>
    <mergeCell ref="NGK43:NGL43"/>
    <mergeCell ref="NGM43:NGN43"/>
    <mergeCell ref="NGO43:NGP43"/>
    <mergeCell ref="NGQ43:NGR43"/>
    <mergeCell ref="NGS43:NGT43"/>
    <mergeCell ref="NGU43:NGV43"/>
    <mergeCell ref="NGW43:NGX43"/>
    <mergeCell ref="NGY43:NGZ43"/>
    <mergeCell ref="NHA43:NHB43"/>
    <mergeCell ref="NHC43:NHD43"/>
    <mergeCell ref="NHE43:NHF43"/>
    <mergeCell ref="NHG43:NHH43"/>
    <mergeCell ref="NHI43:NHJ43"/>
    <mergeCell ref="NHK43:NHL43"/>
    <mergeCell ref="NHM43:NHN43"/>
    <mergeCell ref="NHO43:NHP43"/>
    <mergeCell ref="NHQ43:NHR43"/>
    <mergeCell ref="NHS43:NHT43"/>
    <mergeCell ref="NHU43:NHV43"/>
    <mergeCell ref="NHW43:NHX43"/>
    <mergeCell ref="NHY43:NHZ43"/>
    <mergeCell ref="NIA43:NIB43"/>
    <mergeCell ref="NIC43:NID43"/>
    <mergeCell ref="NIE43:NIF43"/>
    <mergeCell ref="NIG43:NIH43"/>
    <mergeCell ref="NII43:NIJ43"/>
    <mergeCell ref="NIK43:NIL43"/>
    <mergeCell ref="NIM43:NIN43"/>
    <mergeCell ref="NIO43:NIP43"/>
    <mergeCell ref="NIQ43:NIR43"/>
    <mergeCell ref="NIS43:NIT43"/>
    <mergeCell ref="NIU43:NIV43"/>
    <mergeCell ref="NIW43:NIX43"/>
    <mergeCell ref="NIY43:NIZ43"/>
    <mergeCell ref="NJA43:NJB43"/>
    <mergeCell ref="NJC43:NJD43"/>
    <mergeCell ref="NJE43:NJF43"/>
    <mergeCell ref="NJG43:NJH43"/>
    <mergeCell ref="NJI43:NJJ43"/>
    <mergeCell ref="NJK43:NJL43"/>
    <mergeCell ref="NJM43:NJN43"/>
    <mergeCell ref="NJO43:NJP43"/>
    <mergeCell ref="NJQ43:NJR43"/>
    <mergeCell ref="NJS43:NJT43"/>
    <mergeCell ref="NJU43:NJV43"/>
    <mergeCell ref="NJW43:NJX43"/>
    <mergeCell ref="NJY43:NJZ43"/>
    <mergeCell ref="NKA43:NKB43"/>
    <mergeCell ref="NKC43:NKD43"/>
    <mergeCell ref="NKE43:NKF43"/>
    <mergeCell ref="NKG43:NKH43"/>
    <mergeCell ref="NKI43:NKJ43"/>
    <mergeCell ref="NKK43:NKL43"/>
    <mergeCell ref="NKM43:NKN43"/>
    <mergeCell ref="NKO43:NKP43"/>
    <mergeCell ref="NKQ43:NKR43"/>
    <mergeCell ref="NKS43:NKT43"/>
    <mergeCell ref="NKU43:NKV43"/>
    <mergeCell ref="NKW43:NKX43"/>
    <mergeCell ref="NKY43:NKZ43"/>
    <mergeCell ref="NLA43:NLB43"/>
    <mergeCell ref="NLC43:NLD43"/>
    <mergeCell ref="NLE43:NLF43"/>
    <mergeCell ref="NLG43:NLH43"/>
    <mergeCell ref="NLI43:NLJ43"/>
    <mergeCell ref="NLK43:NLL43"/>
    <mergeCell ref="NLM43:NLN43"/>
    <mergeCell ref="NLO43:NLP43"/>
    <mergeCell ref="NLQ43:NLR43"/>
    <mergeCell ref="NLS43:NLT43"/>
    <mergeCell ref="NLU43:NLV43"/>
    <mergeCell ref="NLW43:NLX43"/>
    <mergeCell ref="NLY43:NLZ43"/>
    <mergeCell ref="NMA43:NMB43"/>
    <mergeCell ref="NMC43:NMD43"/>
    <mergeCell ref="NME43:NMF43"/>
    <mergeCell ref="NMG43:NMH43"/>
    <mergeCell ref="NMI43:NMJ43"/>
    <mergeCell ref="NMK43:NML43"/>
    <mergeCell ref="NMM43:NMN43"/>
    <mergeCell ref="NMO43:NMP43"/>
    <mergeCell ref="NMQ43:NMR43"/>
    <mergeCell ref="NMS43:NMT43"/>
    <mergeCell ref="NMU43:NMV43"/>
    <mergeCell ref="NMW43:NMX43"/>
    <mergeCell ref="NMY43:NMZ43"/>
    <mergeCell ref="NNA43:NNB43"/>
    <mergeCell ref="NNC43:NND43"/>
    <mergeCell ref="NNE43:NNF43"/>
    <mergeCell ref="NNG43:NNH43"/>
    <mergeCell ref="NNI43:NNJ43"/>
    <mergeCell ref="NNK43:NNL43"/>
    <mergeCell ref="NNM43:NNN43"/>
    <mergeCell ref="NNO43:NNP43"/>
    <mergeCell ref="NNQ43:NNR43"/>
    <mergeCell ref="NNS43:NNT43"/>
    <mergeCell ref="NNU43:NNV43"/>
    <mergeCell ref="NNW43:NNX43"/>
    <mergeCell ref="NNY43:NNZ43"/>
    <mergeCell ref="NOA43:NOB43"/>
    <mergeCell ref="NOC43:NOD43"/>
    <mergeCell ref="NOE43:NOF43"/>
    <mergeCell ref="NOG43:NOH43"/>
    <mergeCell ref="NOI43:NOJ43"/>
    <mergeCell ref="NOK43:NOL43"/>
    <mergeCell ref="NOM43:NON43"/>
    <mergeCell ref="NOO43:NOP43"/>
    <mergeCell ref="NOQ43:NOR43"/>
    <mergeCell ref="NOS43:NOT43"/>
    <mergeCell ref="NOU43:NOV43"/>
    <mergeCell ref="NOW43:NOX43"/>
    <mergeCell ref="NOY43:NOZ43"/>
    <mergeCell ref="NPA43:NPB43"/>
    <mergeCell ref="NPC43:NPD43"/>
    <mergeCell ref="NPE43:NPF43"/>
    <mergeCell ref="NPG43:NPH43"/>
    <mergeCell ref="NPI43:NPJ43"/>
    <mergeCell ref="NPK43:NPL43"/>
    <mergeCell ref="NPM43:NPN43"/>
    <mergeCell ref="NPO43:NPP43"/>
    <mergeCell ref="NPQ43:NPR43"/>
    <mergeCell ref="NPS43:NPT43"/>
    <mergeCell ref="NPU43:NPV43"/>
    <mergeCell ref="NPW43:NPX43"/>
    <mergeCell ref="NPY43:NPZ43"/>
    <mergeCell ref="NQA43:NQB43"/>
    <mergeCell ref="NQC43:NQD43"/>
    <mergeCell ref="NQE43:NQF43"/>
    <mergeCell ref="NQG43:NQH43"/>
    <mergeCell ref="NQI43:NQJ43"/>
    <mergeCell ref="NQK43:NQL43"/>
    <mergeCell ref="NQM43:NQN43"/>
    <mergeCell ref="NQO43:NQP43"/>
    <mergeCell ref="NQQ43:NQR43"/>
    <mergeCell ref="NQS43:NQT43"/>
    <mergeCell ref="NQU43:NQV43"/>
    <mergeCell ref="NQW43:NQX43"/>
    <mergeCell ref="NQY43:NQZ43"/>
    <mergeCell ref="NRA43:NRB43"/>
    <mergeCell ref="NRC43:NRD43"/>
    <mergeCell ref="NRE43:NRF43"/>
    <mergeCell ref="NRG43:NRH43"/>
    <mergeCell ref="NRI43:NRJ43"/>
    <mergeCell ref="NRK43:NRL43"/>
    <mergeCell ref="NRM43:NRN43"/>
    <mergeCell ref="NRO43:NRP43"/>
    <mergeCell ref="NRQ43:NRR43"/>
    <mergeCell ref="NRS43:NRT43"/>
    <mergeCell ref="NRU43:NRV43"/>
    <mergeCell ref="NRW43:NRX43"/>
    <mergeCell ref="NRY43:NRZ43"/>
    <mergeCell ref="NSA43:NSB43"/>
    <mergeCell ref="NSC43:NSD43"/>
    <mergeCell ref="NSE43:NSF43"/>
    <mergeCell ref="NSG43:NSH43"/>
    <mergeCell ref="NSI43:NSJ43"/>
    <mergeCell ref="NSK43:NSL43"/>
    <mergeCell ref="NSM43:NSN43"/>
    <mergeCell ref="NSO43:NSP43"/>
    <mergeCell ref="NSQ43:NSR43"/>
    <mergeCell ref="NSS43:NST43"/>
    <mergeCell ref="NSU43:NSV43"/>
    <mergeCell ref="NSW43:NSX43"/>
    <mergeCell ref="NSY43:NSZ43"/>
    <mergeCell ref="NTA43:NTB43"/>
    <mergeCell ref="NTC43:NTD43"/>
    <mergeCell ref="NTE43:NTF43"/>
    <mergeCell ref="NTG43:NTH43"/>
    <mergeCell ref="NTI43:NTJ43"/>
    <mergeCell ref="NTK43:NTL43"/>
    <mergeCell ref="NTM43:NTN43"/>
    <mergeCell ref="NTO43:NTP43"/>
    <mergeCell ref="NTQ43:NTR43"/>
    <mergeCell ref="NTS43:NTT43"/>
    <mergeCell ref="NTU43:NTV43"/>
    <mergeCell ref="NTW43:NTX43"/>
    <mergeCell ref="NTY43:NTZ43"/>
    <mergeCell ref="NUA43:NUB43"/>
    <mergeCell ref="NUC43:NUD43"/>
    <mergeCell ref="NUE43:NUF43"/>
    <mergeCell ref="NUG43:NUH43"/>
    <mergeCell ref="NUI43:NUJ43"/>
    <mergeCell ref="NUK43:NUL43"/>
    <mergeCell ref="NUM43:NUN43"/>
    <mergeCell ref="NUO43:NUP43"/>
    <mergeCell ref="NUQ43:NUR43"/>
    <mergeCell ref="NUS43:NUT43"/>
    <mergeCell ref="NUU43:NUV43"/>
    <mergeCell ref="NUW43:NUX43"/>
    <mergeCell ref="NUY43:NUZ43"/>
    <mergeCell ref="NVA43:NVB43"/>
    <mergeCell ref="NVC43:NVD43"/>
    <mergeCell ref="NVE43:NVF43"/>
    <mergeCell ref="NVG43:NVH43"/>
    <mergeCell ref="NVI43:NVJ43"/>
    <mergeCell ref="NVK43:NVL43"/>
    <mergeCell ref="NVM43:NVN43"/>
    <mergeCell ref="NVO43:NVP43"/>
    <mergeCell ref="NVQ43:NVR43"/>
    <mergeCell ref="NVS43:NVT43"/>
    <mergeCell ref="NVU43:NVV43"/>
    <mergeCell ref="NVW43:NVX43"/>
    <mergeCell ref="NVY43:NVZ43"/>
    <mergeCell ref="NWA43:NWB43"/>
    <mergeCell ref="NWC43:NWD43"/>
    <mergeCell ref="NWE43:NWF43"/>
    <mergeCell ref="NWG43:NWH43"/>
    <mergeCell ref="NWI43:NWJ43"/>
    <mergeCell ref="NWK43:NWL43"/>
    <mergeCell ref="NWM43:NWN43"/>
    <mergeCell ref="NWO43:NWP43"/>
    <mergeCell ref="NWQ43:NWR43"/>
    <mergeCell ref="NWS43:NWT43"/>
    <mergeCell ref="NWU43:NWV43"/>
    <mergeCell ref="NWW43:NWX43"/>
    <mergeCell ref="NWY43:NWZ43"/>
    <mergeCell ref="NXA43:NXB43"/>
    <mergeCell ref="NXC43:NXD43"/>
    <mergeCell ref="NXE43:NXF43"/>
    <mergeCell ref="NXG43:NXH43"/>
    <mergeCell ref="NXI43:NXJ43"/>
    <mergeCell ref="NXK43:NXL43"/>
    <mergeCell ref="NXM43:NXN43"/>
    <mergeCell ref="NXO43:NXP43"/>
    <mergeCell ref="NXQ43:NXR43"/>
    <mergeCell ref="NXS43:NXT43"/>
    <mergeCell ref="NXU43:NXV43"/>
    <mergeCell ref="NXW43:NXX43"/>
    <mergeCell ref="NXY43:NXZ43"/>
    <mergeCell ref="NYA43:NYB43"/>
    <mergeCell ref="NYC43:NYD43"/>
    <mergeCell ref="NYE43:NYF43"/>
    <mergeCell ref="NYG43:NYH43"/>
    <mergeCell ref="NYI43:NYJ43"/>
    <mergeCell ref="NYK43:NYL43"/>
    <mergeCell ref="NYM43:NYN43"/>
    <mergeCell ref="NYO43:NYP43"/>
    <mergeCell ref="NYQ43:NYR43"/>
    <mergeCell ref="NYS43:NYT43"/>
    <mergeCell ref="NYU43:NYV43"/>
    <mergeCell ref="NYW43:NYX43"/>
    <mergeCell ref="NYY43:NYZ43"/>
    <mergeCell ref="NZA43:NZB43"/>
    <mergeCell ref="NZC43:NZD43"/>
    <mergeCell ref="NZE43:NZF43"/>
    <mergeCell ref="NZG43:NZH43"/>
    <mergeCell ref="NZI43:NZJ43"/>
    <mergeCell ref="NZK43:NZL43"/>
    <mergeCell ref="NZM43:NZN43"/>
    <mergeCell ref="NZO43:NZP43"/>
    <mergeCell ref="NZQ43:NZR43"/>
    <mergeCell ref="NZS43:NZT43"/>
    <mergeCell ref="NZU43:NZV43"/>
    <mergeCell ref="NZW43:NZX43"/>
    <mergeCell ref="NZY43:NZZ43"/>
    <mergeCell ref="OAA43:OAB43"/>
    <mergeCell ref="OAC43:OAD43"/>
    <mergeCell ref="OAE43:OAF43"/>
    <mergeCell ref="OAG43:OAH43"/>
    <mergeCell ref="OAI43:OAJ43"/>
    <mergeCell ref="OAK43:OAL43"/>
    <mergeCell ref="OAM43:OAN43"/>
    <mergeCell ref="OAO43:OAP43"/>
    <mergeCell ref="OAQ43:OAR43"/>
    <mergeCell ref="OAS43:OAT43"/>
    <mergeCell ref="OAU43:OAV43"/>
    <mergeCell ref="OAW43:OAX43"/>
    <mergeCell ref="OAY43:OAZ43"/>
    <mergeCell ref="OBA43:OBB43"/>
    <mergeCell ref="OBC43:OBD43"/>
    <mergeCell ref="OBE43:OBF43"/>
    <mergeCell ref="OBG43:OBH43"/>
    <mergeCell ref="OBI43:OBJ43"/>
    <mergeCell ref="OBK43:OBL43"/>
    <mergeCell ref="OBM43:OBN43"/>
    <mergeCell ref="OBO43:OBP43"/>
    <mergeCell ref="OBQ43:OBR43"/>
    <mergeCell ref="OBS43:OBT43"/>
    <mergeCell ref="OBU43:OBV43"/>
    <mergeCell ref="OBW43:OBX43"/>
    <mergeCell ref="OBY43:OBZ43"/>
    <mergeCell ref="OCA43:OCB43"/>
    <mergeCell ref="OCC43:OCD43"/>
    <mergeCell ref="OCE43:OCF43"/>
    <mergeCell ref="OCG43:OCH43"/>
    <mergeCell ref="OCI43:OCJ43"/>
    <mergeCell ref="OCK43:OCL43"/>
    <mergeCell ref="OCM43:OCN43"/>
    <mergeCell ref="OCO43:OCP43"/>
    <mergeCell ref="OCQ43:OCR43"/>
    <mergeCell ref="OCS43:OCT43"/>
    <mergeCell ref="OCU43:OCV43"/>
    <mergeCell ref="OCW43:OCX43"/>
    <mergeCell ref="OCY43:OCZ43"/>
    <mergeCell ref="ODA43:ODB43"/>
    <mergeCell ref="ODC43:ODD43"/>
    <mergeCell ref="ODE43:ODF43"/>
    <mergeCell ref="ODG43:ODH43"/>
    <mergeCell ref="ODI43:ODJ43"/>
    <mergeCell ref="ODK43:ODL43"/>
    <mergeCell ref="ODM43:ODN43"/>
    <mergeCell ref="ODO43:ODP43"/>
    <mergeCell ref="ODQ43:ODR43"/>
    <mergeCell ref="ODS43:ODT43"/>
    <mergeCell ref="ODU43:ODV43"/>
    <mergeCell ref="ODW43:ODX43"/>
    <mergeCell ref="ODY43:ODZ43"/>
    <mergeCell ref="OEA43:OEB43"/>
    <mergeCell ref="OEC43:OED43"/>
    <mergeCell ref="OEE43:OEF43"/>
    <mergeCell ref="OEG43:OEH43"/>
    <mergeCell ref="OEI43:OEJ43"/>
    <mergeCell ref="OEK43:OEL43"/>
    <mergeCell ref="OEM43:OEN43"/>
    <mergeCell ref="OEO43:OEP43"/>
    <mergeCell ref="OEQ43:OER43"/>
    <mergeCell ref="OES43:OET43"/>
    <mergeCell ref="OEU43:OEV43"/>
    <mergeCell ref="OEW43:OEX43"/>
    <mergeCell ref="OEY43:OEZ43"/>
    <mergeCell ref="OFA43:OFB43"/>
    <mergeCell ref="OFC43:OFD43"/>
    <mergeCell ref="OFE43:OFF43"/>
    <mergeCell ref="OFG43:OFH43"/>
    <mergeCell ref="OFI43:OFJ43"/>
    <mergeCell ref="OFK43:OFL43"/>
    <mergeCell ref="OFM43:OFN43"/>
    <mergeCell ref="OFO43:OFP43"/>
    <mergeCell ref="OFQ43:OFR43"/>
    <mergeCell ref="OFS43:OFT43"/>
    <mergeCell ref="OFU43:OFV43"/>
    <mergeCell ref="OFW43:OFX43"/>
    <mergeCell ref="OFY43:OFZ43"/>
    <mergeCell ref="OGA43:OGB43"/>
    <mergeCell ref="OGC43:OGD43"/>
    <mergeCell ref="OGE43:OGF43"/>
    <mergeCell ref="OGG43:OGH43"/>
    <mergeCell ref="OGI43:OGJ43"/>
    <mergeCell ref="OGK43:OGL43"/>
    <mergeCell ref="OGM43:OGN43"/>
    <mergeCell ref="OGO43:OGP43"/>
    <mergeCell ref="OGQ43:OGR43"/>
    <mergeCell ref="OGS43:OGT43"/>
    <mergeCell ref="OGU43:OGV43"/>
    <mergeCell ref="OGW43:OGX43"/>
    <mergeCell ref="OGY43:OGZ43"/>
    <mergeCell ref="OHA43:OHB43"/>
    <mergeCell ref="OHC43:OHD43"/>
    <mergeCell ref="OHE43:OHF43"/>
    <mergeCell ref="OHG43:OHH43"/>
    <mergeCell ref="OHI43:OHJ43"/>
    <mergeCell ref="OHK43:OHL43"/>
    <mergeCell ref="OHM43:OHN43"/>
    <mergeCell ref="OHO43:OHP43"/>
    <mergeCell ref="OHQ43:OHR43"/>
    <mergeCell ref="OHS43:OHT43"/>
    <mergeCell ref="OHU43:OHV43"/>
    <mergeCell ref="OHW43:OHX43"/>
    <mergeCell ref="OHY43:OHZ43"/>
    <mergeCell ref="OIA43:OIB43"/>
    <mergeCell ref="OIC43:OID43"/>
    <mergeCell ref="OIE43:OIF43"/>
    <mergeCell ref="OIG43:OIH43"/>
    <mergeCell ref="OII43:OIJ43"/>
    <mergeCell ref="OIK43:OIL43"/>
    <mergeCell ref="OIM43:OIN43"/>
    <mergeCell ref="OIO43:OIP43"/>
    <mergeCell ref="OIQ43:OIR43"/>
    <mergeCell ref="OIS43:OIT43"/>
    <mergeCell ref="OIU43:OIV43"/>
    <mergeCell ref="OIW43:OIX43"/>
    <mergeCell ref="OIY43:OIZ43"/>
    <mergeCell ref="OJA43:OJB43"/>
    <mergeCell ref="OJC43:OJD43"/>
    <mergeCell ref="OJE43:OJF43"/>
    <mergeCell ref="OJG43:OJH43"/>
    <mergeCell ref="OJI43:OJJ43"/>
    <mergeCell ref="OJK43:OJL43"/>
    <mergeCell ref="OJM43:OJN43"/>
    <mergeCell ref="OJO43:OJP43"/>
    <mergeCell ref="OJQ43:OJR43"/>
    <mergeCell ref="OJS43:OJT43"/>
    <mergeCell ref="OJU43:OJV43"/>
    <mergeCell ref="OJW43:OJX43"/>
    <mergeCell ref="OJY43:OJZ43"/>
    <mergeCell ref="OKA43:OKB43"/>
    <mergeCell ref="OKC43:OKD43"/>
    <mergeCell ref="OKE43:OKF43"/>
    <mergeCell ref="OKG43:OKH43"/>
    <mergeCell ref="OKI43:OKJ43"/>
    <mergeCell ref="OKK43:OKL43"/>
    <mergeCell ref="OKM43:OKN43"/>
    <mergeCell ref="OKO43:OKP43"/>
    <mergeCell ref="OKQ43:OKR43"/>
    <mergeCell ref="OKS43:OKT43"/>
    <mergeCell ref="OKU43:OKV43"/>
    <mergeCell ref="OKW43:OKX43"/>
    <mergeCell ref="OKY43:OKZ43"/>
    <mergeCell ref="OLA43:OLB43"/>
    <mergeCell ref="OLC43:OLD43"/>
    <mergeCell ref="OLE43:OLF43"/>
    <mergeCell ref="OLG43:OLH43"/>
    <mergeCell ref="OLI43:OLJ43"/>
    <mergeCell ref="OLK43:OLL43"/>
    <mergeCell ref="OLM43:OLN43"/>
    <mergeCell ref="OLO43:OLP43"/>
    <mergeCell ref="OLQ43:OLR43"/>
    <mergeCell ref="OLS43:OLT43"/>
    <mergeCell ref="OLU43:OLV43"/>
    <mergeCell ref="OLW43:OLX43"/>
    <mergeCell ref="OLY43:OLZ43"/>
    <mergeCell ref="OMA43:OMB43"/>
    <mergeCell ref="OMC43:OMD43"/>
    <mergeCell ref="OME43:OMF43"/>
    <mergeCell ref="OMG43:OMH43"/>
    <mergeCell ref="OMI43:OMJ43"/>
    <mergeCell ref="OMK43:OML43"/>
    <mergeCell ref="OMM43:OMN43"/>
    <mergeCell ref="OMO43:OMP43"/>
    <mergeCell ref="OMQ43:OMR43"/>
    <mergeCell ref="OMS43:OMT43"/>
    <mergeCell ref="OMU43:OMV43"/>
    <mergeCell ref="OMW43:OMX43"/>
    <mergeCell ref="OMY43:OMZ43"/>
    <mergeCell ref="ONA43:ONB43"/>
    <mergeCell ref="ONC43:OND43"/>
    <mergeCell ref="ONE43:ONF43"/>
    <mergeCell ref="ONG43:ONH43"/>
    <mergeCell ref="ONI43:ONJ43"/>
    <mergeCell ref="ONK43:ONL43"/>
    <mergeCell ref="ONM43:ONN43"/>
    <mergeCell ref="ONO43:ONP43"/>
    <mergeCell ref="ONQ43:ONR43"/>
    <mergeCell ref="ONS43:ONT43"/>
    <mergeCell ref="ONU43:ONV43"/>
    <mergeCell ref="ONW43:ONX43"/>
    <mergeCell ref="ONY43:ONZ43"/>
    <mergeCell ref="OOA43:OOB43"/>
    <mergeCell ref="OOC43:OOD43"/>
    <mergeCell ref="OOE43:OOF43"/>
    <mergeCell ref="OOG43:OOH43"/>
    <mergeCell ref="OOI43:OOJ43"/>
    <mergeCell ref="OOK43:OOL43"/>
    <mergeCell ref="OOM43:OON43"/>
    <mergeCell ref="OOO43:OOP43"/>
    <mergeCell ref="OOQ43:OOR43"/>
    <mergeCell ref="OOS43:OOT43"/>
    <mergeCell ref="OOU43:OOV43"/>
    <mergeCell ref="OOW43:OOX43"/>
    <mergeCell ref="OOY43:OOZ43"/>
    <mergeCell ref="OPA43:OPB43"/>
    <mergeCell ref="OPC43:OPD43"/>
    <mergeCell ref="OPE43:OPF43"/>
    <mergeCell ref="OPG43:OPH43"/>
    <mergeCell ref="OPI43:OPJ43"/>
    <mergeCell ref="OPK43:OPL43"/>
    <mergeCell ref="OPM43:OPN43"/>
    <mergeCell ref="OPO43:OPP43"/>
    <mergeCell ref="OPQ43:OPR43"/>
    <mergeCell ref="OPS43:OPT43"/>
    <mergeCell ref="OPU43:OPV43"/>
    <mergeCell ref="OPW43:OPX43"/>
    <mergeCell ref="OPY43:OPZ43"/>
    <mergeCell ref="OQA43:OQB43"/>
    <mergeCell ref="OQC43:OQD43"/>
    <mergeCell ref="OQE43:OQF43"/>
    <mergeCell ref="OQG43:OQH43"/>
    <mergeCell ref="OQI43:OQJ43"/>
    <mergeCell ref="OQK43:OQL43"/>
    <mergeCell ref="OQM43:OQN43"/>
    <mergeCell ref="OQO43:OQP43"/>
    <mergeCell ref="OQQ43:OQR43"/>
    <mergeCell ref="OQS43:OQT43"/>
    <mergeCell ref="OQU43:OQV43"/>
    <mergeCell ref="OQW43:OQX43"/>
    <mergeCell ref="OQY43:OQZ43"/>
    <mergeCell ref="ORA43:ORB43"/>
    <mergeCell ref="ORC43:ORD43"/>
    <mergeCell ref="ORE43:ORF43"/>
    <mergeCell ref="ORG43:ORH43"/>
    <mergeCell ref="ORI43:ORJ43"/>
    <mergeCell ref="ORK43:ORL43"/>
    <mergeCell ref="ORM43:ORN43"/>
    <mergeCell ref="ORO43:ORP43"/>
    <mergeCell ref="ORQ43:ORR43"/>
    <mergeCell ref="ORS43:ORT43"/>
    <mergeCell ref="ORU43:ORV43"/>
    <mergeCell ref="ORW43:ORX43"/>
    <mergeCell ref="ORY43:ORZ43"/>
    <mergeCell ref="OSA43:OSB43"/>
    <mergeCell ref="OSC43:OSD43"/>
    <mergeCell ref="OSE43:OSF43"/>
    <mergeCell ref="OSG43:OSH43"/>
    <mergeCell ref="OSI43:OSJ43"/>
    <mergeCell ref="OSK43:OSL43"/>
    <mergeCell ref="OSM43:OSN43"/>
    <mergeCell ref="OSO43:OSP43"/>
    <mergeCell ref="OSQ43:OSR43"/>
    <mergeCell ref="OSS43:OST43"/>
    <mergeCell ref="OSU43:OSV43"/>
    <mergeCell ref="OSW43:OSX43"/>
    <mergeCell ref="OSY43:OSZ43"/>
    <mergeCell ref="OTA43:OTB43"/>
    <mergeCell ref="OTC43:OTD43"/>
    <mergeCell ref="OTE43:OTF43"/>
    <mergeCell ref="OTG43:OTH43"/>
    <mergeCell ref="OTI43:OTJ43"/>
    <mergeCell ref="OTK43:OTL43"/>
    <mergeCell ref="OTM43:OTN43"/>
    <mergeCell ref="OTO43:OTP43"/>
    <mergeCell ref="OTQ43:OTR43"/>
    <mergeCell ref="OTS43:OTT43"/>
    <mergeCell ref="OTU43:OTV43"/>
    <mergeCell ref="OTW43:OTX43"/>
    <mergeCell ref="OTY43:OTZ43"/>
    <mergeCell ref="OUA43:OUB43"/>
    <mergeCell ref="OUC43:OUD43"/>
    <mergeCell ref="OUE43:OUF43"/>
    <mergeCell ref="OUG43:OUH43"/>
    <mergeCell ref="OUI43:OUJ43"/>
    <mergeCell ref="OUK43:OUL43"/>
    <mergeCell ref="OUM43:OUN43"/>
    <mergeCell ref="OUO43:OUP43"/>
    <mergeCell ref="OUQ43:OUR43"/>
    <mergeCell ref="OUS43:OUT43"/>
    <mergeCell ref="OUU43:OUV43"/>
    <mergeCell ref="OUW43:OUX43"/>
    <mergeCell ref="OUY43:OUZ43"/>
    <mergeCell ref="OVA43:OVB43"/>
    <mergeCell ref="OVC43:OVD43"/>
    <mergeCell ref="OVE43:OVF43"/>
    <mergeCell ref="OVG43:OVH43"/>
    <mergeCell ref="OVI43:OVJ43"/>
    <mergeCell ref="OVK43:OVL43"/>
    <mergeCell ref="OVM43:OVN43"/>
    <mergeCell ref="OVO43:OVP43"/>
    <mergeCell ref="OVQ43:OVR43"/>
    <mergeCell ref="OVS43:OVT43"/>
    <mergeCell ref="OVU43:OVV43"/>
    <mergeCell ref="OVW43:OVX43"/>
    <mergeCell ref="OVY43:OVZ43"/>
    <mergeCell ref="OWA43:OWB43"/>
    <mergeCell ref="OWC43:OWD43"/>
    <mergeCell ref="OWE43:OWF43"/>
    <mergeCell ref="OWG43:OWH43"/>
    <mergeCell ref="OWI43:OWJ43"/>
    <mergeCell ref="OWK43:OWL43"/>
    <mergeCell ref="OWM43:OWN43"/>
    <mergeCell ref="OWO43:OWP43"/>
    <mergeCell ref="OWQ43:OWR43"/>
    <mergeCell ref="OWS43:OWT43"/>
    <mergeCell ref="OWU43:OWV43"/>
    <mergeCell ref="OWW43:OWX43"/>
    <mergeCell ref="OWY43:OWZ43"/>
    <mergeCell ref="OXA43:OXB43"/>
    <mergeCell ref="OXC43:OXD43"/>
    <mergeCell ref="OXE43:OXF43"/>
    <mergeCell ref="OXG43:OXH43"/>
    <mergeCell ref="OXI43:OXJ43"/>
    <mergeCell ref="OXK43:OXL43"/>
    <mergeCell ref="OXM43:OXN43"/>
    <mergeCell ref="OXO43:OXP43"/>
    <mergeCell ref="OXQ43:OXR43"/>
    <mergeCell ref="OXS43:OXT43"/>
    <mergeCell ref="OXU43:OXV43"/>
    <mergeCell ref="OXW43:OXX43"/>
    <mergeCell ref="OXY43:OXZ43"/>
    <mergeCell ref="OYA43:OYB43"/>
    <mergeCell ref="OYC43:OYD43"/>
    <mergeCell ref="OYE43:OYF43"/>
    <mergeCell ref="OYG43:OYH43"/>
    <mergeCell ref="OYI43:OYJ43"/>
    <mergeCell ref="OYK43:OYL43"/>
    <mergeCell ref="OYM43:OYN43"/>
    <mergeCell ref="OYO43:OYP43"/>
    <mergeCell ref="OYQ43:OYR43"/>
    <mergeCell ref="OYS43:OYT43"/>
    <mergeCell ref="OYU43:OYV43"/>
    <mergeCell ref="OYW43:OYX43"/>
    <mergeCell ref="OYY43:OYZ43"/>
    <mergeCell ref="OZA43:OZB43"/>
    <mergeCell ref="OZC43:OZD43"/>
    <mergeCell ref="OZE43:OZF43"/>
    <mergeCell ref="OZG43:OZH43"/>
    <mergeCell ref="OZI43:OZJ43"/>
    <mergeCell ref="OZK43:OZL43"/>
    <mergeCell ref="OZM43:OZN43"/>
    <mergeCell ref="OZO43:OZP43"/>
    <mergeCell ref="OZQ43:OZR43"/>
    <mergeCell ref="OZS43:OZT43"/>
    <mergeCell ref="OZU43:OZV43"/>
    <mergeCell ref="OZW43:OZX43"/>
    <mergeCell ref="OZY43:OZZ43"/>
    <mergeCell ref="PAA43:PAB43"/>
    <mergeCell ref="PAC43:PAD43"/>
    <mergeCell ref="PAE43:PAF43"/>
    <mergeCell ref="PAG43:PAH43"/>
    <mergeCell ref="PAI43:PAJ43"/>
    <mergeCell ref="PAK43:PAL43"/>
    <mergeCell ref="PAM43:PAN43"/>
    <mergeCell ref="PAO43:PAP43"/>
    <mergeCell ref="PAQ43:PAR43"/>
    <mergeCell ref="PAS43:PAT43"/>
    <mergeCell ref="PAU43:PAV43"/>
    <mergeCell ref="PAW43:PAX43"/>
    <mergeCell ref="PAY43:PAZ43"/>
    <mergeCell ref="PBA43:PBB43"/>
    <mergeCell ref="PBC43:PBD43"/>
    <mergeCell ref="PBE43:PBF43"/>
    <mergeCell ref="PBG43:PBH43"/>
    <mergeCell ref="PBI43:PBJ43"/>
    <mergeCell ref="PBK43:PBL43"/>
    <mergeCell ref="PBM43:PBN43"/>
    <mergeCell ref="PBO43:PBP43"/>
    <mergeCell ref="PBQ43:PBR43"/>
    <mergeCell ref="PBS43:PBT43"/>
    <mergeCell ref="PBU43:PBV43"/>
    <mergeCell ref="PBW43:PBX43"/>
    <mergeCell ref="PBY43:PBZ43"/>
    <mergeCell ref="PCA43:PCB43"/>
    <mergeCell ref="PCC43:PCD43"/>
    <mergeCell ref="PCE43:PCF43"/>
    <mergeCell ref="PCG43:PCH43"/>
    <mergeCell ref="PCI43:PCJ43"/>
    <mergeCell ref="PCK43:PCL43"/>
    <mergeCell ref="PCM43:PCN43"/>
    <mergeCell ref="PCO43:PCP43"/>
    <mergeCell ref="PCQ43:PCR43"/>
    <mergeCell ref="PCS43:PCT43"/>
    <mergeCell ref="PCU43:PCV43"/>
    <mergeCell ref="PCW43:PCX43"/>
    <mergeCell ref="PCY43:PCZ43"/>
    <mergeCell ref="PDA43:PDB43"/>
    <mergeCell ref="PDC43:PDD43"/>
    <mergeCell ref="PDE43:PDF43"/>
    <mergeCell ref="PDG43:PDH43"/>
    <mergeCell ref="PDI43:PDJ43"/>
    <mergeCell ref="PDK43:PDL43"/>
    <mergeCell ref="PDM43:PDN43"/>
    <mergeCell ref="PDO43:PDP43"/>
    <mergeCell ref="PDQ43:PDR43"/>
    <mergeCell ref="PDS43:PDT43"/>
    <mergeCell ref="PDU43:PDV43"/>
    <mergeCell ref="PDW43:PDX43"/>
    <mergeCell ref="PDY43:PDZ43"/>
    <mergeCell ref="PEA43:PEB43"/>
    <mergeCell ref="PEC43:PED43"/>
    <mergeCell ref="PEE43:PEF43"/>
    <mergeCell ref="PEG43:PEH43"/>
    <mergeCell ref="PEI43:PEJ43"/>
    <mergeCell ref="PEK43:PEL43"/>
    <mergeCell ref="PEM43:PEN43"/>
    <mergeCell ref="PEO43:PEP43"/>
    <mergeCell ref="PEQ43:PER43"/>
    <mergeCell ref="PES43:PET43"/>
    <mergeCell ref="PEU43:PEV43"/>
    <mergeCell ref="PEW43:PEX43"/>
    <mergeCell ref="PEY43:PEZ43"/>
    <mergeCell ref="PFA43:PFB43"/>
    <mergeCell ref="PFC43:PFD43"/>
    <mergeCell ref="PFE43:PFF43"/>
    <mergeCell ref="PFG43:PFH43"/>
    <mergeCell ref="PFI43:PFJ43"/>
    <mergeCell ref="PFK43:PFL43"/>
    <mergeCell ref="PFM43:PFN43"/>
    <mergeCell ref="PFO43:PFP43"/>
    <mergeCell ref="PFQ43:PFR43"/>
    <mergeCell ref="PFS43:PFT43"/>
    <mergeCell ref="PFU43:PFV43"/>
    <mergeCell ref="PFW43:PFX43"/>
    <mergeCell ref="PFY43:PFZ43"/>
    <mergeCell ref="PGA43:PGB43"/>
    <mergeCell ref="PGC43:PGD43"/>
    <mergeCell ref="PGE43:PGF43"/>
    <mergeCell ref="PGG43:PGH43"/>
    <mergeCell ref="PGI43:PGJ43"/>
    <mergeCell ref="PGK43:PGL43"/>
    <mergeCell ref="PGM43:PGN43"/>
    <mergeCell ref="PGO43:PGP43"/>
    <mergeCell ref="PGQ43:PGR43"/>
    <mergeCell ref="PGS43:PGT43"/>
    <mergeCell ref="PGU43:PGV43"/>
    <mergeCell ref="PGW43:PGX43"/>
    <mergeCell ref="PGY43:PGZ43"/>
    <mergeCell ref="PHA43:PHB43"/>
    <mergeCell ref="PHC43:PHD43"/>
    <mergeCell ref="PHE43:PHF43"/>
    <mergeCell ref="PHG43:PHH43"/>
    <mergeCell ref="PHI43:PHJ43"/>
    <mergeCell ref="PHK43:PHL43"/>
    <mergeCell ref="PHM43:PHN43"/>
    <mergeCell ref="PHO43:PHP43"/>
    <mergeCell ref="PHQ43:PHR43"/>
    <mergeCell ref="PHS43:PHT43"/>
    <mergeCell ref="PHU43:PHV43"/>
    <mergeCell ref="PHW43:PHX43"/>
    <mergeCell ref="PHY43:PHZ43"/>
    <mergeCell ref="PIA43:PIB43"/>
    <mergeCell ref="PIC43:PID43"/>
    <mergeCell ref="PIE43:PIF43"/>
    <mergeCell ref="PIG43:PIH43"/>
    <mergeCell ref="PII43:PIJ43"/>
    <mergeCell ref="PIK43:PIL43"/>
    <mergeCell ref="PIM43:PIN43"/>
    <mergeCell ref="PIO43:PIP43"/>
    <mergeCell ref="PIQ43:PIR43"/>
    <mergeCell ref="PIS43:PIT43"/>
    <mergeCell ref="PIU43:PIV43"/>
    <mergeCell ref="PIW43:PIX43"/>
    <mergeCell ref="PIY43:PIZ43"/>
    <mergeCell ref="PJA43:PJB43"/>
    <mergeCell ref="PJC43:PJD43"/>
    <mergeCell ref="PJE43:PJF43"/>
    <mergeCell ref="PJG43:PJH43"/>
    <mergeCell ref="PJI43:PJJ43"/>
    <mergeCell ref="PJK43:PJL43"/>
    <mergeCell ref="PJM43:PJN43"/>
    <mergeCell ref="PJO43:PJP43"/>
    <mergeCell ref="PJQ43:PJR43"/>
    <mergeCell ref="PJS43:PJT43"/>
    <mergeCell ref="PJU43:PJV43"/>
    <mergeCell ref="PJW43:PJX43"/>
    <mergeCell ref="PJY43:PJZ43"/>
    <mergeCell ref="PKA43:PKB43"/>
    <mergeCell ref="PKC43:PKD43"/>
    <mergeCell ref="PKE43:PKF43"/>
    <mergeCell ref="PKG43:PKH43"/>
    <mergeCell ref="PKI43:PKJ43"/>
    <mergeCell ref="PKK43:PKL43"/>
    <mergeCell ref="PKM43:PKN43"/>
    <mergeCell ref="PKO43:PKP43"/>
    <mergeCell ref="PKQ43:PKR43"/>
    <mergeCell ref="PKS43:PKT43"/>
    <mergeCell ref="PKU43:PKV43"/>
    <mergeCell ref="PKW43:PKX43"/>
    <mergeCell ref="PKY43:PKZ43"/>
    <mergeCell ref="PLA43:PLB43"/>
    <mergeCell ref="PLC43:PLD43"/>
    <mergeCell ref="PLE43:PLF43"/>
    <mergeCell ref="PLG43:PLH43"/>
    <mergeCell ref="PLI43:PLJ43"/>
    <mergeCell ref="PLK43:PLL43"/>
    <mergeCell ref="PLM43:PLN43"/>
    <mergeCell ref="PLO43:PLP43"/>
    <mergeCell ref="PLQ43:PLR43"/>
    <mergeCell ref="PLS43:PLT43"/>
    <mergeCell ref="PLU43:PLV43"/>
    <mergeCell ref="PLW43:PLX43"/>
    <mergeCell ref="PLY43:PLZ43"/>
    <mergeCell ref="PMA43:PMB43"/>
    <mergeCell ref="PMC43:PMD43"/>
    <mergeCell ref="PME43:PMF43"/>
    <mergeCell ref="PMG43:PMH43"/>
    <mergeCell ref="PMI43:PMJ43"/>
    <mergeCell ref="PMK43:PML43"/>
    <mergeCell ref="PMM43:PMN43"/>
    <mergeCell ref="PMO43:PMP43"/>
    <mergeCell ref="PMQ43:PMR43"/>
    <mergeCell ref="PMS43:PMT43"/>
    <mergeCell ref="PMU43:PMV43"/>
    <mergeCell ref="PMW43:PMX43"/>
    <mergeCell ref="PMY43:PMZ43"/>
    <mergeCell ref="PNA43:PNB43"/>
    <mergeCell ref="PNC43:PND43"/>
    <mergeCell ref="PNE43:PNF43"/>
    <mergeCell ref="PNG43:PNH43"/>
    <mergeCell ref="PNI43:PNJ43"/>
    <mergeCell ref="PNK43:PNL43"/>
    <mergeCell ref="PNM43:PNN43"/>
    <mergeCell ref="PNO43:PNP43"/>
    <mergeCell ref="PNQ43:PNR43"/>
    <mergeCell ref="PNS43:PNT43"/>
    <mergeCell ref="PNU43:PNV43"/>
    <mergeCell ref="PNW43:PNX43"/>
    <mergeCell ref="PNY43:PNZ43"/>
    <mergeCell ref="POA43:POB43"/>
    <mergeCell ref="POC43:POD43"/>
    <mergeCell ref="POE43:POF43"/>
    <mergeCell ref="POG43:POH43"/>
    <mergeCell ref="POI43:POJ43"/>
    <mergeCell ref="POK43:POL43"/>
    <mergeCell ref="POM43:PON43"/>
    <mergeCell ref="POO43:POP43"/>
    <mergeCell ref="POQ43:POR43"/>
    <mergeCell ref="POS43:POT43"/>
    <mergeCell ref="POU43:POV43"/>
    <mergeCell ref="POW43:POX43"/>
    <mergeCell ref="POY43:POZ43"/>
    <mergeCell ref="PPA43:PPB43"/>
    <mergeCell ref="PPC43:PPD43"/>
    <mergeCell ref="PPE43:PPF43"/>
    <mergeCell ref="PPG43:PPH43"/>
    <mergeCell ref="PPI43:PPJ43"/>
    <mergeCell ref="PPK43:PPL43"/>
    <mergeCell ref="PPM43:PPN43"/>
    <mergeCell ref="PPO43:PPP43"/>
    <mergeCell ref="PPQ43:PPR43"/>
    <mergeCell ref="PPS43:PPT43"/>
    <mergeCell ref="PPU43:PPV43"/>
    <mergeCell ref="PPW43:PPX43"/>
    <mergeCell ref="PPY43:PPZ43"/>
    <mergeCell ref="PQA43:PQB43"/>
    <mergeCell ref="PQC43:PQD43"/>
    <mergeCell ref="PQE43:PQF43"/>
    <mergeCell ref="PQG43:PQH43"/>
    <mergeCell ref="PQI43:PQJ43"/>
    <mergeCell ref="PQK43:PQL43"/>
    <mergeCell ref="PQM43:PQN43"/>
    <mergeCell ref="PQO43:PQP43"/>
    <mergeCell ref="PQQ43:PQR43"/>
    <mergeCell ref="PQS43:PQT43"/>
    <mergeCell ref="PQU43:PQV43"/>
    <mergeCell ref="PQW43:PQX43"/>
    <mergeCell ref="PQY43:PQZ43"/>
    <mergeCell ref="PRA43:PRB43"/>
    <mergeCell ref="PRC43:PRD43"/>
    <mergeCell ref="PRE43:PRF43"/>
    <mergeCell ref="PRG43:PRH43"/>
    <mergeCell ref="PRI43:PRJ43"/>
    <mergeCell ref="PRK43:PRL43"/>
    <mergeCell ref="PRM43:PRN43"/>
    <mergeCell ref="PRO43:PRP43"/>
    <mergeCell ref="PRQ43:PRR43"/>
    <mergeCell ref="PRS43:PRT43"/>
    <mergeCell ref="PRU43:PRV43"/>
    <mergeCell ref="PRW43:PRX43"/>
    <mergeCell ref="PRY43:PRZ43"/>
    <mergeCell ref="PSA43:PSB43"/>
    <mergeCell ref="PSC43:PSD43"/>
    <mergeCell ref="PSE43:PSF43"/>
    <mergeCell ref="PSG43:PSH43"/>
    <mergeCell ref="PSI43:PSJ43"/>
    <mergeCell ref="PSK43:PSL43"/>
    <mergeCell ref="PSM43:PSN43"/>
    <mergeCell ref="PSO43:PSP43"/>
    <mergeCell ref="PSQ43:PSR43"/>
    <mergeCell ref="PSS43:PST43"/>
    <mergeCell ref="PSU43:PSV43"/>
    <mergeCell ref="PSW43:PSX43"/>
    <mergeCell ref="PSY43:PSZ43"/>
    <mergeCell ref="PTA43:PTB43"/>
    <mergeCell ref="PTC43:PTD43"/>
    <mergeCell ref="PTE43:PTF43"/>
    <mergeCell ref="PTG43:PTH43"/>
    <mergeCell ref="PTI43:PTJ43"/>
    <mergeCell ref="PTK43:PTL43"/>
    <mergeCell ref="PTM43:PTN43"/>
    <mergeCell ref="PTO43:PTP43"/>
    <mergeCell ref="PTQ43:PTR43"/>
    <mergeCell ref="PTS43:PTT43"/>
    <mergeCell ref="PTU43:PTV43"/>
    <mergeCell ref="PTW43:PTX43"/>
    <mergeCell ref="PTY43:PTZ43"/>
    <mergeCell ref="PUA43:PUB43"/>
    <mergeCell ref="PUC43:PUD43"/>
    <mergeCell ref="PUE43:PUF43"/>
    <mergeCell ref="PUG43:PUH43"/>
    <mergeCell ref="PUI43:PUJ43"/>
    <mergeCell ref="PUK43:PUL43"/>
    <mergeCell ref="PUM43:PUN43"/>
    <mergeCell ref="PUO43:PUP43"/>
    <mergeCell ref="PUQ43:PUR43"/>
    <mergeCell ref="PUS43:PUT43"/>
    <mergeCell ref="PUU43:PUV43"/>
    <mergeCell ref="PUW43:PUX43"/>
    <mergeCell ref="PUY43:PUZ43"/>
    <mergeCell ref="PVA43:PVB43"/>
    <mergeCell ref="PVC43:PVD43"/>
    <mergeCell ref="PVE43:PVF43"/>
    <mergeCell ref="PVG43:PVH43"/>
    <mergeCell ref="PVI43:PVJ43"/>
    <mergeCell ref="PVK43:PVL43"/>
    <mergeCell ref="PVM43:PVN43"/>
    <mergeCell ref="PVO43:PVP43"/>
    <mergeCell ref="PVQ43:PVR43"/>
    <mergeCell ref="PVS43:PVT43"/>
    <mergeCell ref="PVU43:PVV43"/>
    <mergeCell ref="PVW43:PVX43"/>
    <mergeCell ref="PVY43:PVZ43"/>
    <mergeCell ref="PWA43:PWB43"/>
    <mergeCell ref="PWC43:PWD43"/>
    <mergeCell ref="PWE43:PWF43"/>
    <mergeCell ref="PWG43:PWH43"/>
    <mergeCell ref="PWI43:PWJ43"/>
    <mergeCell ref="PWK43:PWL43"/>
    <mergeCell ref="PWM43:PWN43"/>
    <mergeCell ref="PWO43:PWP43"/>
    <mergeCell ref="PWQ43:PWR43"/>
    <mergeCell ref="PWS43:PWT43"/>
    <mergeCell ref="PWU43:PWV43"/>
    <mergeCell ref="PWW43:PWX43"/>
    <mergeCell ref="PWY43:PWZ43"/>
    <mergeCell ref="PXA43:PXB43"/>
    <mergeCell ref="PXC43:PXD43"/>
    <mergeCell ref="PXE43:PXF43"/>
    <mergeCell ref="PXG43:PXH43"/>
    <mergeCell ref="PXI43:PXJ43"/>
    <mergeCell ref="PXK43:PXL43"/>
    <mergeCell ref="PXM43:PXN43"/>
    <mergeCell ref="PXO43:PXP43"/>
    <mergeCell ref="PXQ43:PXR43"/>
    <mergeCell ref="PXS43:PXT43"/>
    <mergeCell ref="PXU43:PXV43"/>
    <mergeCell ref="PXW43:PXX43"/>
    <mergeCell ref="PXY43:PXZ43"/>
    <mergeCell ref="PYA43:PYB43"/>
    <mergeCell ref="PYC43:PYD43"/>
    <mergeCell ref="PYE43:PYF43"/>
    <mergeCell ref="PYG43:PYH43"/>
    <mergeCell ref="PYI43:PYJ43"/>
    <mergeCell ref="PYK43:PYL43"/>
    <mergeCell ref="PYM43:PYN43"/>
    <mergeCell ref="PYO43:PYP43"/>
    <mergeCell ref="PYQ43:PYR43"/>
    <mergeCell ref="PYS43:PYT43"/>
    <mergeCell ref="PYU43:PYV43"/>
    <mergeCell ref="PYW43:PYX43"/>
    <mergeCell ref="PYY43:PYZ43"/>
    <mergeCell ref="PZA43:PZB43"/>
    <mergeCell ref="PZC43:PZD43"/>
    <mergeCell ref="PZE43:PZF43"/>
    <mergeCell ref="PZG43:PZH43"/>
    <mergeCell ref="PZI43:PZJ43"/>
    <mergeCell ref="PZK43:PZL43"/>
    <mergeCell ref="PZM43:PZN43"/>
    <mergeCell ref="PZO43:PZP43"/>
    <mergeCell ref="PZQ43:PZR43"/>
    <mergeCell ref="PZS43:PZT43"/>
    <mergeCell ref="PZU43:PZV43"/>
    <mergeCell ref="PZW43:PZX43"/>
    <mergeCell ref="PZY43:PZZ43"/>
    <mergeCell ref="QAA43:QAB43"/>
    <mergeCell ref="QAC43:QAD43"/>
    <mergeCell ref="QAE43:QAF43"/>
    <mergeCell ref="QAG43:QAH43"/>
    <mergeCell ref="QAI43:QAJ43"/>
    <mergeCell ref="QAK43:QAL43"/>
    <mergeCell ref="QAM43:QAN43"/>
    <mergeCell ref="QAO43:QAP43"/>
    <mergeCell ref="QAQ43:QAR43"/>
    <mergeCell ref="QAS43:QAT43"/>
    <mergeCell ref="QAU43:QAV43"/>
    <mergeCell ref="QAW43:QAX43"/>
    <mergeCell ref="QAY43:QAZ43"/>
    <mergeCell ref="QBA43:QBB43"/>
    <mergeCell ref="QBC43:QBD43"/>
    <mergeCell ref="QBE43:QBF43"/>
    <mergeCell ref="QBG43:QBH43"/>
    <mergeCell ref="QBI43:QBJ43"/>
    <mergeCell ref="QBK43:QBL43"/>
    <mergeCell ref="QBM43:QBN43"/>
    <mergeCell ref="QBO43:QBP43"/>
    <mergeCell ref="QBQ43:QBR43"/>
    <mergeCell ref="QBS43:QBT43"/>
    <mergeCell ref="QBU43:QBV43"/>
    <mergeCell ref="QBW43:QBX43"/>
    <mergeCell ref="QBY43:QBZ43"/>
    <mergeCell ref="QCA43:QCB43"/>
    <mergeCell ref="QCC43:QCD43"/>
    <mergeCell ref="QCE43:QCF43"/>
    <mergeCell ref="QCG43:QCH43"/>
    <mergeCell ref="QCI43:QCJ43"/>
    <mergeCell ref="QCK43:QCL43"/>
    <mergeCell ref="QCM43:QCN43"/>
    <mergeCell ref="QCO43:QCP43"/>
    <mergeCell ref="QCQ43:QCR43"/>
    <mergeCell ref="QCS43:QCT43"/>
    <mergeCell ref="QCU43:QCV43"/>
    <mergeCell ref="QCW43:QCX43"/>
    <mergeCell ref="QCY43:QCZ43"/>
    <mergeCell ref="QDA43:QDB43"/>
    <mergeCell ref="QDC43:QDD43"/>
    <mergeCell ref="QDE43:QDF43"/>
    <mergeCell ref="QDG43:QDH43"/>
    <mergeCell ref="QDI43:QDJ43"/>
    <mergeCell ref="QDK43:QDL43"/>
    <mergeCell ref="QDM43:QDN43"/>
    <mergeCell ref="QDO43:QDP43"/>
    <mergeCell ref="QDQ43:QDR43"/>
    <mergeCell ref="QDS43:QDT43"/>
    <mergeCell ref="QDU43:QDV43"/>
    <mergeCell ref="QDW43:QDX43"/>
    <mergeCell ref="QDY43:QDZ43"/>
    <mergeCell ref="QEA43:QEB43"/>
    <mergeCell ref="QEC43:QED43"/>
    <mergeCell ref="QEE43:QEF43"/>
    <mergeCell ref="QEG43:QEH43"/>
    <mergeCell ref="QEI43:QEJ43"/>
    <mergeCell ref="QEK43:QEL43"/>
    <mergeCell ref="QEM43:QEN43"/>
    <mergeCell ref="QEO43:QEP43"/>
    <mergeCell ref="QEQ43:QER43"/>
    <mergeCell ref="QES43:QET43"/>
    <mergeCell ref="QEU43:QEV43"/>
    <mergeCell ref="QEW43:QEX43"/>
    <mergeCell ref="QEY43:QEZ43"/>
    <mergeCell ref="QFA43:QFB43"/>
    <mergeCell ref="QFC43:QFD43"/>
    <mergeCell ref="QFE43:QFF43"/>
    <mergeCell ref="QFG43:QFH43"/>
    <mergeCell ref="QFI43:QFJ43"/>
    <mergeCell ref="QFK43:QFL43"/>
    <mergeCell ref="QFM43:QFN43"/>
    <mergeCell ref="QFO43:QFP43"/>
    <mergeCell ref="QFQ43:QFR43"/>
    <mergeCell ref="QFS43:QFT43"/>
    <mergeCell ref="QFU43:QFV43"/>
    <mergeCell ref="QFW43:QFX43"/>
    <mergeCell ref="QFY43:QFZ43"/>
    <mergeCell ref="QGA43:QGB43"/>
    <mergeCell ref="QGC43:QGD43"/>
    <mergeCell ref="QGE43:QGF43"/>
    <mergeCell ref="QGG43:QGH43"/>
    <mergeCell ref="QGI43:QGJ43"/>
    <mergeCell ref="QGK43:QGL43"/>
    <mergeCell ref="QGM43:QGN43"/>
    <mergeCell ref="QGO43:QGP43"/>
    <mergeCell ref="QGQ43:QGR43"/>
    <mergeCell ref="QGS43:QGT43"/>
    <mergeCell ref="QGU43:QGV43"/>
    <mergeCell ref="QGW43:QGX43"/>
    <mergeCell ref="QGY43:QGZ43"/>
    <mergeCell ref="QHA43:QHB43"/>
    <mergeCell ref="QHC43:QHD43"/>
    <mergeCell ref="QHE43:QHF43"/>
    <mergeCell ref="QHG43:QHH43"/>
    <mergeCell ref="QHI43:QHJ43"/>
    <mergeCell ref="QHK43:QHL43"/>
    <mergeCell ref="QHM43:QHN43"/>
    <mergeCell ref="QHO43:QHP43"/>
    <mergeCell ref="QHQ43:QHR43"/>
    <mergeCell ref="QHS43:QHT43"/>
    <mergeCell ref="QHU43:QHV43"/>
    <mergeCell ref="QHW43:QHX43"/>
    <mergeCell ref="QHY43:QHZ43"/>
    <mergeCell ref="QIA43:QIB43"/>
    <mergeCell ref="QIC43:QID43"/>
    <mergeCell ref="QIE43:QIF43"/>
    <mergeCell ref="QIG43:QIH43"/>
    <mergeCell ref="QII43:QIJ43"/>
    <mergeCell ref="QIK43:QIL43"/>
    <mergeCell ref="QIM43:QIN43"/>
    <mergeCell ref="QIO43:QIP43"/>
    <mergeCell ref="QIQ43:QIR43"/>
    <mergeCell ref="QIS43:QIT43"/>
    <mergeCell ref="QIU43:QIV43"/>
    <mergeCell ref="QIW43:QIX43"/>
    <mergeCell ref="QIY43:QIZ43"/>
    <mergeCell ref="QJA43:QJB43"/>
    <mergeCell ref="QJC43:QJD43"/>
    <mergeCell ref="QJE43:QJF43"/>
    <mergeCell ref="QJG43:QJH43"/>
    <mergeCell ref="QJI43:QJJ43"/>
    <mergeCell ref="QJK43:QJL43"/>
    <mergeCell ref="QJM43:QJN43"/>
    <mergeCell ref="QJO43:QJP43"/>
    <mergeCell ref="QJQ43:QJR43"/>
    <mergeCell ref="QJS43:QJT43"/>
    <mergeCell ref="QJU43:QJV43"/>
    <mergeCell ref="QJW43:QJX43"/>
    <mergeCell ref="QJY43:QJZ43"/>
    <mergeCell ref="QKA43:QKB43"/>
    <mergeCell ref="QKC43:QKD43"/>
    <mergeCell ref="QKE43:QKF43"/>
    <mergeCell ref="QKG43:QKH43"/>
    <mergeCell ref="QKI43:QKJ43"/>
    <mergeCell ref="QKK43:QKL43"/>
    <mergeCell ref="QKM43:QKN43"/>
    <mergeCell ref="QKO43:QKP43"/>
    <mergeCell ref="QKQ43:QKR43"/>
    <mergeCell ref="QKS43:QKT43"/>
    <mergeCell ref="QKU43:QKV43"/>
    <mergeCell ref="QKW43:QKX43"/>
    <mergeCell ref="QKY43:QKZ43"/>
    <mergeCell ref="QLA43:QLB43"/>
    <mergeCell ref="QLC43:QLD43"/>
    <mergeCell ref="QLE43:QLF43"/>
    <mergeCell ref="QLG43:QLH43"/>
    <mergeCell ref="QLI43:QLJ43"/>
    <mergeCell ref="QLK43:QLL43"/>
    <mergeCell ref="QLM43:QLN43"/>
    <mergeCell ref="QLO43:QLP43"/>
    <mergeCell ref="QLQ43:QLR43"/>
    <mergeCell ref="QLS43:QLT43"/>
    <mergeCell ref="QLU43:QLV43"/>
    <mergeCell ref="QLW43:QLX43"/>
    <mergeCell ref="QLY43:QLZ43"/>
    <mergeCell ref="QMA43:QMB43"/>
    <mergeCell ref="QMC43:QMD43"/>
    <mergeCell ref="QME43:QMF43"/>
    <mergeCell ref="QMG43:QMH43"/>
    <mergeCell ref="QMI43:QMJ43"/>
    <mergeCell ref="QMK43:QML43"/>
    <mergeCell ref="QMM43:QMN43"/>
    <mergeCell ref="QMO43:QMP43"/>
    <mergeCell ref="QMQ43:QMR43"/>
    <mergeCell ref="QMS43:QMT43"/>
    <mergeCell ref="QMU43:QMV43"/>
    <mergeCell ref="QMW43:QMX43"/>
    <mergeCell ref="QMY43:QMZ43"/>
    <mergeCell ref="QNA43:QNB43"/>
    <mergeCell ref="QNC43:QND43"/>
    <mergeCell ref="QNE43:QNF43"/>
    <mergeCell ref="QNG43:QNH43"/>
    <mergeCell ref="QNI43:QNJ43"/>
    <mergeCell ref="QNK43:QNL43"/>
    <mergeCell ref="QNM43:QNN43"/>
    <mergeCell ref="QNO43:QNP43"/>
    <mergeCell ref="QNQ43:QNR43"/>
    <mergeCell ref="QNS43:QNT43"/>
    <mergeCell ref="QNU43:QNV43"/>
    <mergeCell ref="QNW43:QNX43"/>
    <mergeCell ref="QNY43:QNZ43"/>
    <mergeCell ref="QOA43:QOB43"/>
    <mergeCell ref="QOC43:QOD43"/>
    <mergeCell ref="QOE43:QOF43"/>
    <mergeCell ref="QOG43:QOH43"/>
    <mergeCell ref="QOI43:QOJ43"/>
    <mergeCell ref="QOK43:QOL43"/>
    <mergeCell ref="QOM43:QON43"/>
    <mergeCell ref="QOO43:QOP43"/>
    <mergeCell ref="QOQ43:QOR43"/>
    <mergeCell ref="QOS43:QOT43"/>
    <mergeCell ref="QOU43:QOV43"/>
    <mergeCell ref="QOW43:QOX43"/>
    <mergeCell ref="QOY43:QOZ43"/>
    <mergeCell ref="QPA43:QPB43"/>
    <mergeCell ref="QPC43:QPD43"/>
    <mergeCell ref="QPE43:QPF43"/>
    <mergeCell ref="QPG43:QPH43"/>
    <mergeCell ref="QPI43:QPJ43"/>
    <mergeCell ref="QPK43:QPL43"/>
    <mergeCell ref="QPM43:QPN43"/>
    <mergeCell ref="QPO43:QPP43"/>
    <mergeCell ref="QPQ43:QPR43"/>
    <mergeCell ref="QPS43:QPT43"/>
    <mergeCell ref="QPU43:QPV43"/>
    <mergeCell ref="QPW43:QPX43"/>
    <mergeCell ref="QPY43:QPZ43"/>
    <mergeCell ref="QQA43:QQB43"/>
    <mergeCell ref="QQC43:QQD43"/>
    <mergeCell ref="QQE43:QQF43"/>
    <mergeCell ref="QQG43:QQH43"/>
    <mergeCell ref="QQI43:QQJ43"/>
    <mergeCell ref="QQK43:QQL43"/>
    <mergeCell ref="QQM43:QQN43"/>
    <mergeCell ref="QQO43:QQP43"/>
    <mergeCell ref="QQQ43:QQR43"/>
    <mergeCell ref="QQS43:QQT43"/>
    <mergeCell ref="QQU43:QQV43"/>
    <mergeCell ref="QQW43:QQX43"/>
    <mergeCell ref="QQY43:QQZ43"/>
    <mergeCell ref="QRA43:QRB43"/>
    <mergeCell ref="QRC43:QRD43"/>
    <mergeCell ref="QRE43:QRF43"/>
    <mergeCell ref="QRG43:QRH43"/>
    <mergeCell ref="QRI43:QRJ43"/>
    <mergeCell ref="QRK43:QRL43"/>
    <mergeCell ref="QRM43:QRN43"/>
    <mergeCell ref="QRO43:QRP43"/>
    <mergeCell ref="QRQ43:QRR43"/>
    <mergeCell ref="QRS43:QRT43"/>
    <mergeCell ref="QRU43:QRV43"/>
    <mergeCell ref="QRW43:QRX43"/>
    <mergeCell ref="QRY43:QRZ43"/>
    <mergeCell ref="QSA43:QSB43"/>
    <mergeCell ref="QSC43:QSD43"/>
    <mergeCell ref="QSE43:QSF43"/>
    <mergeCell ref="QSG43:QSH43"/>
    <mergeCell ref="QSI43:QSJ43"/>
    <mergeCell ref="QSK43:QSL43"/>
    <mergeCell ref="QSM43:QSN43"/>
    <mergeCell ref="QSO43:QSP43"/>
    <mergeCell ref="QSQ43:QSR43"/>
    <mergeCell ref="QSS43:QST43"/>
    <mergeCell ref="QSU43:QSV43"/>
    <mergeCell ref="QSW43:QSX43"/>
    <mergeCell ref="QSY43:QSZ43"/>
    <mergeCell ref="QTA43:QTB43"/>
    <mergeCell ref="QTC43:QTD43"/>
    <mergeCell ref="QTE43:QTF43"/>
    <mergeCell ref="QTG43:QTH43"/>
    <mergeCell ref="QTI43:QTJ43"/>
    <mergeCell ref="QTK43:QTL43"/>
    <mergeCell ref="QTM43:QTN43"/>
    <mergeCell ref="QTO43:QTP43"/>
    <mergeCell ref="QTQ43:QTR43"/>
    <mergeCell ref="QTS43:QTT43"/>
    <mergeCell ref="QTU43:QTV43"/>
    <mergeCell ref="QTW43:QTX43"/>
    <mergeCell ref="QTY43:QTZ43"/>
    <mergeCell ref="QUA43:QUB43"/>
    <mergeCell ref="QUC43:QUD43"/>
    <mergeCell ref="QUE43:QUF43"/>
    <mergeCell ref="QUG43:QUH43"/>
    <mergeCell ref="QUI43:QUJ43"/>
    <mergeCell ref="QUK43:QUL43"/>
    <mergeCell ref="QUM43:QUN43"/>
    <mergeCell ref="QUO43:QUP43"/>
    <mergeCell ref="QUQ43:QUR43"/>
    <mergeCell ref="QUS43:QUT43"/>
    <mergeCell ref="QUU43:QUV43"/>
    <mergeCell ref="QUW43:QUX43"/>
    <mergeCell ref="QUY43:QUZ43"/>
    <mergeCell ref="QVA43:QVB43"/>
    <mergeCell ref="QVC43:QVD43"/>
    <mergeCell ref="QVE43:QVF43"/>
    <mergeCell ref="QVG43:QVH43"/>
    <mergeCell ref="QVI43:QVJ43"/>
    <mergeCell ref="QVK43:QVL43"/>
    <mergeCell ref="QVM43:QVN43"/>
    <mergeCell ref="QVO43:QVP43"/>
    <mergeCell ref="QVQ43:QVR43"/>
    <mergeCell ref="QVS43:QVT43"/>
    <mergeCell ref="QVU43:QVV43"/>
    <mergeCell ref="QVW43:QVX43"/>
    <mergeCell ref="QVY43:QVZ43"/>
    <mergeCell ref="QWA43:QWB43"/>
    <mergeCell ref="QWC43:QWD43"/>
    <mergeCell ref="QWE43:QWF43"/>
    <mergeCell ref="QWG43:QWH43"/>
    <mergeCell ref="QWI43:QWJ43"/>
    <mergeCell ref="QWK43:QWL43"/>
    <mergeCell ref="QWM43:QWN43"/>
    <mergeCell ref="QWO43:QWP43"/>
    <mergeCell ref="QWQ43:QWR43"/>
    <mergeCell ref="QWS43:QWT43"/>
    <mergeCell ref="QWU43:QWV43"/>
    <mergeCell ref="QWW43:QWX43"/>
    <mergeCell ref="QWY43:QWZ43"/>
    <mergeCell ref="QXA43:QXB43"/>
    <mergeCell ref="QXC43:QXD43"/>
    <mergeCell ref="QXE43:QXF43"/>
    <mergeCell ref="QXG43:QXH43"/>
    <mergeCell ref="QXI43:QXJ43"/>
    <mergeCell ref="QXK43:QXL43"/>
    <mergeCell ref="QXM43:QXN43"/>
    <mergeCell ref="QXO43:QXP43"/>
    <mergeCell ref="QXQ43:QXR43"/>
    <mergeCell ref="QXS43:QXT43"/>
    <mergeCell ref="QXU43:QXV43"/>
    <mergeCell ref="QXW43:QXX43"/>
    <mergeCell ref="QXY43:QXZ43"/>
    <mergeCell ref="QYA43:QYB43"/>
    <mergeCell ref="QYC43:QYD43"/>
    <mergeCell ref="QYE43:QYF43"/>
    <mergeCell ref="QYG43:QYH43"/>
    <mergeCell ref="QYI43:QYJ43"/>
    <mergeCell ref="QYK43:QYL43"/>
    <mergeCell ref="QYM43:QYN43"/>
    <mergeCell ref="QYO43:QYP43"/>
    <mergeCell ref="QYQ43:QYR43"/>
    <mergeCell ref="QYS43:QYT43"/>
    <mergeCell ref="QYU43:QYV43"/>
    <mergeCell ref="QYW43:QYX43"/>
    <mergeCell ref="QYY43:QYZ43"/>
    <mergeCell ref="QZA43:QZB43"/>
    <mergeCell ref="QZC43:QZD43"/>
    <mergeCell ref="QZE43:QZF43"/>
    <mergeCell ref="QZG43:QZH43"/>
    <mergeCell ref="QZI43:QZJ43"/>
    <mergeCell ref="QZK43:QZL43"/>
    <mergeCell ref="QZM43:QZN43"/>
    <mergeCell ref="QZO43:QZP43"/>
    <mergeCell ref="QZQ43:QZR43"/>
    <mergeCell ref="QZS43:QZT43"/>
    <mergeCell ref="QZU43:QZV43"/>
    <mergeCell ref="QZW43:QZX43"/>
    <mergeCell ref="QZY43:QZZ43"/>
    <mergeCell ref="RAA43:RAB43"/>
    <mergeCell ref="RAC43:RAD43"/>
    <mergeCell ref="RAE43:RAF43"/>
    <mergeCell ref="RAG43:RAH43"/>
    <mergeCell ref="RAI43:RAJ43"/>
    <mergeCell ref="RAK43:RAL43"/>
    <mergeCell ref="RAM43:RAN43"/>
    <mergeCell ref="RAO43:RAP43"/>
    <mergeCell ref="RAQ43:RAR43"/>
    <mergeCell ref="RAS43:RAT43"/>
    <mergeCell ref="RAU43:RAV43"/>
    <mergeCell ref="RAW43:RAX43"/>
    <mergeCell ref="RAY43:RAZ43"/>
    <mergeCell ref="RBA43:RBB43"/>
    <mergeCell ref="RBC43:RBD43"/>
    <mergeCell ref="RBE43:RBF43"/>
    <mergeCell ref="RBG43:RBH43"/>
    <mergeCell ref="RBI43:RBJ43"/>
    <mergeCell ref="RBK43:RBL43"/>
    <mergeCell ref="RBM43:RBN43"/>
    <mergeCell ref="RBO43:RBP43"/>
    <mergeCell ref="RBQ43:RBR43"/>
    <mergeCell ref="RBS43:RBT43"/>
    <mergeCell ref="RBU43:RBV43"/>
    <mergeCell ref="RBW43:RBX43"/>
    <mergeCell ref="RBY43:RBZ43"/>
    <mergeCell ref="RCA43:RCB43"/>
    <mergeCell ref="RCC43:RCD43"/>
    <mergeCell ref="RCE43:RCF43"/>
    <mergeCell ref="RCG43:RCH43"/>
    <mergeCell ref="RCI43:RCJ43"/>
    <mergeCell ref="RCK43:RCL43"/>
    <mergeCell ref="RCM43:RCN43"/>
    <mergeCell ref="RCO43:RCP43"/>
    <mergeCell ref="RCQ43:RCR43"/>
    <mergeCell ref="RCS43:RCT43"/>
    <mergeCell ref="RCU43:RCV43"/>
    <mergeCell ref="RCW43:RCX43"/>
    <mergeCell ref="RCY43:RCZ43"/>
    <mergeCell ref="RDA43:RDB43"/>
    <mergeCell ref="RDC43:RDD43"/>
    <mergeCell ref="RDE43:RDF43"/>
    <mergeCell ref="RDG43:RDH43"/>
    <mergeCell ref="RDI43:RDJ43"/>
    <mergeCell ref="RDK43:RDL43"/>
    <mergeCell ref="RDM43:RDN43"/>
    <mergeCell ref="RDO43:RDP43"/>
    <mergeCell ref="RDQ43:RDR43"/>
    <mergeCell ref="RDS43:RDT43"/>
    <mergeCell ref="RDU43:RDV43"/>
    <mergeCell ref="RDW43:RDX43"/>
    <mergeCell ref="RDY43:RDZ43"/>
    <mergeCell ref="REA43:REB43"/>
    <mergeCell ref="REC43:RED43"/>
    <mergeCell ref="REE43:REF43"/>
    <mergeCell ref="REG43:REH43"/>
    <mergeCell ref="REI43:REJ43"/>
    <mergeCell ref="REK43:REL43"/>
    <mergeCell ref="REM43:REN43"/>
    <mergeCell ref="REO43:REP43"/>
    <mergeCell ref="REQ43:RER43"/>
    <mergeCell ref="RES43:RET43"/>
    <mergeCell ref="REU43:REV43"/>
    <mergeCell ref="REW43:REX43"/>
    <mergeCell ref="REY43:REZ43"/>
    <mergeCell ref="RFA43:RFB43"/>
    <mergeCell ref="RFC43:RFD43"/>
    <mergeCell ref="RFE43:RFF43"/>
    <mergeCell ref="RFG43:RFH43"/>
    <mergeCell ref="RFI43:RFJ43"/>
    <mergeCell ref="RFK43:RFL43"/>
    <mergeCell ref="RFM43:RFN43"/>
    <mergeCell ref="RFO43:RFP43"/>
    <mergeCell ref="RFQ43:RFR43"/>
    <mergeCell ref="RFS43:RFT43"/>
    <mergeCell ref="RFU43:RFV43"/>
    <mergeCell ref="RFW43:RFX43"/>
    <mergeCell ref="RFY43:RFZ43"/>
    <mergeCell ref="RGA43:RGB43"/>
    <mergeCell ref="RGC43:RGD43"/>
    <mergeCell ref="RGE43:RGF43"/>
    <mergeCell ref="RGG43:RGH43"/>
    <mergeCell ref="RGI43:RGJ43"/>
    <mergeCell ref="RGK43:RGL43"/>
    <mergeCell ref="RGM43:RGN43"/>
    <mergeCell ref="RGO43:RGP43"/>
    <mergeCell ref="RGQ43:RGR43"/>
    <mergeCell ref="RGS43:RGT43"/>
    <mergeCell ref="RGU43:RGV43"/>
    <mergeCell ref="RGW43:RGX43"/>
    <mergeCell ref="RGY43:RGZ43"/>
    <mergeCell ref="RHA43:RHB43"/>
    <mergeCell ref="RHC43:RHD43"/>
    <mergeCell ref="RHE43:RHF43"/>
    <mergeCell ref="RHG43:RHH43"/>
    <mergeCell ref="RHI43:RHJ43"/>
    <mergeCell ref="RHK43:RHL43"/>
    <mergeCell ref="RHM43:RHN43"/>
    <mergeCell ref="RHO43:RHP43"/>
    <mergeCell ref="RHQ43:RHR43"/>
    <mergeCell ref="RHS43:RHT43"/>
    <mergeCell ref="RHU43:RHV43"/>
    <mergeCell ref="RHW43:RHX43"/>
    <mergeCell ref="RHY43:RHZ43"/>
    <mergeCell ref="RIA43:RIB43"/>
    <mergeCell ref="RIC43:RID43"/>
    <mergeCell ref="RIE43:RIF43"/>
    <mergeCell ref="RIG43:RIH43"/>
    <mergeCell ref="RII43:RIJ43"/>
    <mergeCell ref="RIK43:RIL43"/>
    <mergeCell ref="RIM43:RIN43"/>
    <mergeCell ref="RIO43:RIP43"/>
    <mergeCell ref="RIQ43:RIR43"/>
    <mergeCell ref="RIS43:RIT43"/>
    <mergeCell ref="RIU43:RIV43"/>
    <mergeCell ref="RIW43:RIX43"/>
    <mergeCell ref="RIY43:RIZ43"/>
    <mergeCell ref="RJA43:RJB43"/>
    <mergeCell ref="RJC43:RJD43"/>
    <mergeCell ref="RJE43:RJF43"/>
    <mergeCell ref="RJG43:RJH43"/>
    <mergeCell ref="RJI43:RJJ43"/>
    <mergeCell ref="RJK43:RJL43"/>
    <mergeCell ref="RJM43:RJN43"/>
    <mergeCell ref="RJO43:RJP43"/>
    <mergeCell ref="RJQ43:RJR43"/>
    <mergeCell ref="RJS43:RJT43"/>
    <mergeCell ref="RJU43:RJV43"/>
    <mergeCell ref="RJW43:RJX43"/>
    <mergeCell ref="RJY43:RJZ43"/>
    <mergeCell ref="RKA43:RKB43"/>
    <mergeCell ref="RKC43:RKD43"/>
    <mergeCell ref="RKE43:RKF43"/>
    <mergeCell ref="RKG43:RKH43"/>
    <mergeCell ref="RKI43:RKJ43"/>
    <mergeCell ref="RKK43:RKL43"/>
    <mergeCell ref="RKM43:RKN43"/>
    <mergeCell ref="RKO43:RKP43"/>
    <mergeCell ref="RKQ43:RKR43"/>
    <mergeCell ref="RKS43:RKT43"/>
    <mergeCell ref="RKU43:RKV43"/>
    <mergeCell ref="RKW43:RKX43"/>
    <mergeCell ref="RKY43:RKZ43"/>
    <mergeCell ref="RLA43:RLB43"/>
    <mergeCell ref="RLC43:RLD43"/>
    <mergeCell ref="RLE43:RLF43"/>
    <mergeCell ref="RLG43:RLH43"/>
    <mergeCell ref="RLI43:RLJ43"/>
    <mergeCell ref="RLK43:RLL43"/>
    <mergeCell ref="RLM43:RLN43"/>
    <mergeCell ref="RLO43:RLP43"/>
    <mergeCell ref="RLQ43:RLR43"/>
    <mergeCell ref="RLS43:RLT43"/>
    <mergeCell ref="RLU43:RLV43"/>
    <mergeCell ref="RLW43:RLX43"/>
    <mergeCell ref="RLY43:RLZ43"/>
    <mergeCell ref="RMA43:RMB43"/>
    <mergeCell ref="RMC43:RMD43"/>
    <mergeCell ref="RME43:RMF43"/>
    <mergeCell ref="RMG43:RMH43"/>
    <mergeCell ref="RMI43:RMJ43"/>
    <mergeCell ref="RMK43:RML43"/>
    <mergeCell ref="RMM43:RMN43"/>
    <mergeCell ref="RMO43:RMP43"/>
    <mergeCell ref="RMQ43:RMR43"/>
    <mergeCell ref="RMS43:RMT43"/>
    <mergeCell ref="RMU43:RMV43"/>
    <mergeCell ref="RMW43:RMX43"/>
    <mergeCell ref="RMY43:RMZ43"/>
    <mergeCell ref="RNA43:RNB43"/>
    <mergeCell ref="RNC43:RND43"/>
    <mergeCell ref="RNE43:RNF43"/>
    <mergeCell ref="RNG43:RNH43"/>
    <mergeCell ref="RNI43:RNJ43"/>
    <mergeCell ref="RNK43:RNL43"/>
    <mergeCell ref="RNM43:RNN43"/>
    <mergeCell ref="RNO43:RNP43"/>
    <mergeCell ref="RNQ43:RNR43"/>
    <mergeCell ref="RNS43:RNT43"/>
    <mergeCell ref="RNU43:RNV43"/>
    <mergeCell ref="RNW43:RNX43"/>
    <mergeCell ref="RNY43:RNZ43"/>
    <mergeCell ref="ROA43:ROB43"/>
    <mergeCell ref="ROC43:ROD43"/>
    <mergeCell ref="ROE43:ROF43"/>
    <mergeCell ref="ROG43:ROH43"/>
    <mergeCell ref="ROI43:ROJ43"/>
    <mergeCell ref="ROK43:ROL43"/>
    <mergeCell ref="ROM43:RON43"/>
    <mergeCell ref="ROO43:ROP43"/>
    <mergeCell ref="ROQ43:ROR43"/>
    <mergeCell ref="ROS43:ROT43"/>
    <mergeCell ref="ROU43:ROV43"/>
    <mergeCell ref="ROW43:ROX43"/>
    <mergeCell ref="ROY43:ROZ43"/>
    <mergeCell ref="RPA43:RPB43"/>
    <mergeCell ref="RPC43:RPD43"/>
    <mergeCell ref="RPE43:RPF43"/>
    <mergeCell ref="RPG43:RPH43"/>
    <mergeCell ref="RPI43:RPJ43"/>
    <mergeCell ref="RPK43:RPL43"/>
    <mergeCell ref="RPM43:RPN43"/>
    <mergeCell ref="RPO43:RPP43"/>
    <mergeCell ref="RPQ43:RPR43"/>
    <mergeCell ref="RPS43:RPT43"/>
    <mergeCell ref="RPU43:RPV43"/>
    <mergeCell ref="RPW43:RPX43"/>
    <mergeCell ref="RPY43:RPZ43"/>
    <mergeCell ref="RQA43:RQB43"/>
    <mergeCell ref="RQC43:RQD43"/>
    <mergeCell ref="RQE43:RQF43"/>
    <mergeCell ref="RQG43:RQH43"/>
    <mergeCell ref="RQI43:RQJ43"/>
    <mergeCell ref="RQK43:RQL43"/>
    <mergeCell ref="RQM43:RQN43"/>
    <mergeCell ref="RQO43:RQP43"/>
    <mergeCell ref="RQQ43:RQR43"/>
    <mergeCell ref="RQS43:RQT43"/>
    <mergeCell ref="RQU43:RQV43"/>
    <mergeCell ref="RQW43:RQX43"/>
    <mergeCell ref="RQY43:RQZ43"/>
    <mergeCell ref="RRA43:RRB43"/>
    <mergeCell ref="RRC43:RRD43"/>
    <mergeCell ref="RRE43:RRF43"/>
    <mergeCell ref="RRG43:RRH43"/>
    <mergeCell ref="RRI43:RRJ43"/>
    <mergeCell ref="RRK43:RRL43"/>
    <mergeCell ref="RRM43:RRN43"/>
    <mergeCell ref="RRO43:RRP43"/>
    <mergeCell ref="RRQ43:RRR43"/>
    <mergeCell ref="RRS43:RRT43"/>
    <mergeCell ref="RRU43:RRV43"/>
    <mergeCell ref="RRW43:RRX43"/>
    <mergeCell ref="RRY43:RRZ43"/>
    <mergeCell ref="RSA43:RSB43"/>
    <mergeCell ref="RSC43:RSD43"/>
    <mergeCell ref="RSE43:RSF43"/>
    <mergeCell ref="RSG43:RSH43"/>
    <mergeCell ref="RSI43:RSJ43"/>
    <mergeCell ref="RSK43:RSL43"/>
    <mergeCell ref="RSM43:RSN43"/>
    <mergeCell ref="RSO43:RSP43"/>
    <mergeCell ref="RSQ43:RSR43"/>
    <mergeCell ref="RSS43:RST43"/>
    <mergeCell ref="RSU43:RSV43"/>
    <mergeCell ref="RSW43:RSX43"/>
    <mergeCell ref="RSY43:RSZ43"/>
    <mergeCell ref="RTA43:RTB43"/>
    <mergeCell ref="RTC43:RTD43"/>
    <mergeCell ref="RTE43:RTF43"/>
    <mergeCell ref="RTG43:RTH43"/>
    <mergeCell ref="RTI43:RTJ43"/>
    <mergeCell ref="RTK43:RTL43"/>
    <mergeCell ref="RTM43:RTN43"/>
    <mergeCell ref="RTO43:RTP43"/>
    <mergeCell ref="RTQ43:RTR43"/>
    <mergeCell ref="RTS43:RTT43"/>
    <mergeCell ref="RTU43:RTV43"/>
    <mergeCell ref="RTW43:RTX43"/>
    <mergeCell ref="RTY43:RTZ43"/>
    <mergeCell ref="RUA43:RUB43"/>
    <mergeCell ref="RUC43:RUD43"/>
    <mergeCell ref="RUE43:RUF43"/>
    <mergeCell ref="RUG43:RUH43"/>
    <mergeCell ref="RUI43:RUJ43"/>
    <mergeCell ref="RUK43:RUL43"/>
    <mergeCell ref="RUM43:RUN43"/>
    <mergeCell ref="RUO43:RUP43"/>
    <mergeCell ref="RUQ43:RUR43"/>
    <mergeCell ref="RUS43:RUT43"/>
    <mergeCell ref="RUU43:RUV43"/>
    <mergeCell ref="RUW43:RUX43"/>
    <mergeCell ref="RUY43:RUZ43"/>
    <mergeCell ref="RVA43:RVB43"/>
    <mergeCell ref="RVC43:RVD43"/>
    <mergeCell ref="RVE43:RVF43"/>
    <mergeCell ref="RVG43:RVH43"/>
    <mergeCell ref="RVI43:RVJ43"/>
    <mergeCell ref="RVK43:RVL43"/>
    <mergeCell ref="RVM43:RVN43"/>
    <mergeCell ref="RVO43:RVP43"/>
    <mergeCell ref="RVQ43:RVR43"/>
    <mergeCell ref="RVS43:RVT43"/>
    <mergeCell ref="RVU43:RVV43"/>
    <mergeCell ref="RVW43:RVX43"/>
    <mergeCell ref="RVY43:RVZ43"/>
    <mergeCell ref="RWA43:RWB43"/>
    <mergeCell ref="RWC43:RWD43"/>
    <mergeCell ref="RWE43:RWF43"/>
    <mergeCell ref="RWG43:RWH43"/>
    <mergeCell ref="RWI43:RWJ43"/>
    <mergeCell ref="RWK43:RWL43"/>
    <mergeCell ref="RWM43:RWN43"/>
    <mergeCell ref="RWO43:RWP43"/>
    <mergeCell ref="RWQ43:RWR43"/>
    <mergeCell ref="RWS43:RWT43"/>
    <mergeCell ref="RWU43:RWV43"/>
    <mergeCell ref="RWW43:RWX43"/>
    <mergeCell ref="RWY43:RWZ43"/>
    <mergeCell ref="RXA43:RXB43"/>
    <mergeCell ref="RXC43:RXD43"/>
    <mergeCell ref="RXE43:RXF43"/>
    <mergeCell ref="RXG43:RXH43"/>
    <mergeCell ref="RXI43:RXJ43"/>
    <mergeCell ref="RXK43:RXL43"/>
    <mergeCell ref="RXM43:RXN43"/>
    <mergeCell ref="RXO43:RXP43"/>
    <mergeCell ref="RXQ43:RXR43"/>
    <mergeCell ref="RXS43:RXT43"/>
    <mergeCell ref="RXU43:RXV43"/>
    <mergeCell ref="RXW43:RXX43"/>
    <mergeCell ref="RXY43:RXZ43"/>
    <mergeCell ref="RYA43:RYB43"/>
    <mergeCell ref="RYC43:RYD43"/>
    <mergeCell ref="RYE43:RYF43"/>
    <mergeCell ref="RYG43:RYH43"/>
    <mergeCell ref="RYI43:RYJ43"/>
    <mergeCell ref="RYK43:RYL43"/>
    <mergeCell ref="RYM43:RYN43"/>
    <mergeCell ref="RYO43:RYP43"/>
    <mergeCell ref="RYQ43:RYR43"/>
    <mergeCell ref="RYS43:RYT43"/>
    <mergeCell ref="RYU43:RYV43"/>
    <mergeCell ref="RYW43:RYX43"/>
    <mergeCell ref="RYY43:RYZ43"/>
    <mergeCell ref="RZA43:RZB43"/>
    <mergeCell ref="RZC43:RZD43"/>
    <mergeCell ref="RZE43:RZF43"/>
    <mergeCell ref="RZG43:RZH43"/>
    <mergeCell ref="RZI43:RZJ43"/>
    <mergeCell ref="RZK43:RZL43"/>
    <mergeCell ref="RZM43:RZN43"/>
    <mergeCell ref="RZO43:RZP43"/>
    <mergeCell ref="RZQ43:RZR43"/>
    <mergeCell ref="RZS43:RZT43"/>
    <mergeCell ref="RZU43:RZV43"/>
    <mergeCell ref="RZW43:RZX43"/>
    <mergeCell ref="RZY43:RZZ43"/>
    <mergeCell ref="SAA43:SAB43"/>
    <mergeCell ref="SAC43:SAD43"/>
    <mergeCell ref="SAE43:SAF43"/>
    <mergeCell ref="SAG43:SAH43"/>
    <mergeCell ref="SAI43:SAJ43"/>
    <mergeCell ref="SAK43:SAL43"/>
    <mergeCell ref="SAM43:SAN43"/>
    <mergeCell ref="SAO43:SAP43"/>
    <mergeCell ref="SAQ43:SAR43"/>
    <mergeCell ref="SAS43:SAT43"/>
    <mergeCell ref="SAU43:SAV43"/>
    <mergeCell ref="SAW43:SAX43"/>
    <mergeCell ref="SAY43:SAZ43"/>
    <mergeCell ref="SBA43:SBB43"/>
    <mergeCell ref="SBC43:SBD43"/>
    <mergeCell ref="SBE43:SBF43"/>
    <mergeCell ref="SBG43:SBH43"/>
    <mergeCell ref="SBI43:SBJ43"/>
    <mergeCell ref="SBK43:SBL43"/>
    <mergeCell ref="SBM43:SBN43"/>
    <mergeCell ref="SBO43:SBP43"/>
    <mergeCell ref="SBQ43:SBR43"/>
    <mergeCell ref="SBS43:SBT43"/>
    <mergeCell ref="SBU43:SBV43"/>
    <mergeCell ref="SBW43:SBX43"/>
    <mergeCell ref="SBY43:SBZ43"/>
    <mergeCell ref="SCA43:SCB43"/>
    <mergeCell ref="SCC43:SCD43"/>
    <mergeCell ref="SCE43:SCF43"/>
    <mergeCell ref="SCG43:SCH43"/>
    <mergeCell ref="SCI43:SCJ43"/>
    <mergeCell ref="SCK43:SCL43"/>
    <mergeCell ref="SCM43:SCN43"/>
    <mergeCell ref="SCO43:SCP43"/>
    <mergeCell ref="SCQ43:SCR43"/>
    <mergeCell ref="SCS43:SCT43"/>
    <mergeCell ref="SCU43:SCV43"/>
    <mergeCell ref="SCW43:SCX43"/>
    <mergeCell ref="SCY43:SCZ43"/>
    <mergeCell ref="SDA43:SDB43"/>
    <mergeCell ref="SDC43:SDD43"/>
    <mergeCell ref="SDE43:SDF43"/>
    <mergeCell ref="SDG43:SDH43"/>
    <mergeCell ref="SDI43:SDJ43"/>
    <mergeCell ref="SDK43:SDL43"/>
    <mergeCell ref="SDM43:SDN43"/>
    <mergeCell ref="SDO43:SDP43"/>
    <mergeCell ref="SDQ43:SDR43"/>
    <mergeCell ref="SDS43:SDT43"/>
    <mergeCell ref="SDU43:SDV43"/>
    <mergeCell ref="SDW43:SDX43"/>
    <mergeCell ref="SDY43:SDZ43"/>
    <mergeCell ref="SEA43:SEB43"/>
    <mergeCell ref="SEC43:SED43"/>
    <mergeCell ref="SEE43:SEF43"/>
    <mergeCell ref="SEG43:SEH43"/>
    <mergeCell ref="SEI43:SEJ43"/>
    <mergeCell ref="SEK43:SEL43"/>
    <mergeCell ref="SEM43:SEN43"/>
    <mergeCell ref="SEO43:SEP43"/>
    <mergeCell ref="SEQ43:SER43"/>
    <mergeCell ref="SES43:SET43"/>
    <mergeCell ref="SEU43:SEV43"/>
    <mergeCell ref="SEW43:SEX43"/>
    <mergeCell ref="SEY43:SEZ43"/>
    <mergeCell ref="SFA43:SFB43"/>
    <mergeCell ref="SFC43:SFD43"/>
    <mergeCell ref="SFE43:SFF43"/>
    <mergeCell ref="SFG43:SFH43"/>
    <mergeCell ref="SFI43:SFJ43"/>
    <mergeCell ref="SFK43:SFL43"/>
    <mergeCell ref="SFM43:SFN43"/>
    <mergeCell ref="SFO43:SFP43"/>
    <mergeCell ref="SFQ43:SFR43"/>
    <mergeCell ref="SFS43:SFT43"/>
    <mergeCell ref="SFU43:SFV43"/>
    <mergeCell ref="SFW43:SFX43"/>
    <mergeCell ref="SFY43:SFZ43"/>
    <mergeCell ref="SGA43:SGB43"/>
    <mergeCell ref="SGC43:SGD43"/>
    <mergeCell ref="SGE43:SGF43"/>
    <mergeCell ref="SGG43:SGH43"/>
    <mergeCell ref="SGI43:SGJ43"/>
    <mergeCell ref="SGK43:SGL43"/>
    <mergeCell ref="SGM43:SGN43"/>
    <mergeCell ref="SGO43:SGP43"/>
    <mergeCell ref="SGQ43:SGR43"/>
    <mergeCell ref="SGS43:SGT43"/>
    <mergeCell ref="SGU43:SGV43"/>
    <mergeCell ref="SGW43:SGX43"/>
    <mergeCell ref="SGY43:SGZ43"/>
    <mergeCell ref="SHA43:SHB43"/>
    <mergeCell ref="SHC43:SHD43"/>
    <mergeCell ref="SHE43:SHF43"/>
    <mergeCell ref="SHG43:SHH43"/>
    <mergeCell ref="SHI43:SHJ43"/>
    <mergeCell ref="SHK43:SHL43"/>
    <mergeCell ref="SHM43:SHN43"/>
    <mergeCell ref="SHO43:SHP43"/>
    <mergeCell ref="SHQ43:SHR43"/>
    <mergeCell ref="SHS43:SHT43"/>
    <mergeCell ref="SHU43:SHV43"/>
    <mergeCell ref="SHW43:SHX43"/>
    <mergeCell ref="SHY43:SHZ43"/>
    <mergeCell ref="SIA43:SIB43"/>
    <mergeCell ref="SIC43:SID43"/>
    <mergeCell ref="SIE43:SIF43"/>
    <mergeCell ref="SIG43:SIH43"/>
    <mergeCell ref="SII43:SIJ43"/>
    <mergeCell ref="SIK43:SIL43"/>
    <mergeCell ref="SIM43:SIN43"/>
    <mergeCell ref="SIO43:SIP43"/>
    <mergeCell ref="SIQ43:SIR43"/>
    <mergeCell ref="SIS43:SIT43"/>
    <mergeCell ref="SIU43:SIV43"/>
    <mergeCell ref="SIW43:SIX43"/>
    <mergeCell ref="SIY43:SIZ43"/>
    <mergeCell ref="SJA43:SJB43"/>
    <mergeCell ref="SJC43:SJD43"/>
    <mergeCell ref="SJE43:SJF43"/>
    <mergeCell ref="SJG43:SJH43"/>
    <mergeCell ref="SJI43:SJJ43"/>
    <mergeCell ref="SJK43:SJL43"/>
    <mergeCell ref="SJM43:SJN43"/>
    <mergeCell ref="SJO43:SJP43"/>
    <mergeCell ref="SJQ43:SJR43"/>
    <mergeCell ref="SJS43:SJT43"/>
    <mergeCell ref="SJU43:SJV43"/>
    <mergeCell ref="SJW43:SJX43"/>
    <mergeCell ref="SJY43:SJZ43"/>
    <mergeCell ref="SKA43:SKB43"/>
    <mergeCell ref="SKC43:SKD43"/>
    <mergeCell ref="SKE43:SKF43"/>
    <mergeCell ref="SKG43:SKH43"/>
    <mergeCell ref="SKI43:SKJ43"/>
    <mergeCell ref="SKK43:SKL43"/>
    <mergeCell ref="SKM43:SKN43"/>
    <mergeCell ref="SKO43:SKP43"/>
    <mergeCell ref="SKQ43:SKR43"/>
    <mergeCell ref="SKS43:SKT43"/>
    <mergeCell ref="SKU43:SKV43"/>
    <mergeCell ref="SKW43:SKX43"/>
    <mergeCell ref="SKY43:SKZ43"/>
    <mergeCell ref="SLA43:SLB43"/>
    <mergeCell ref="SLC43:SLD43"/>
    <mergeCell ref="SLE43:SLF43"/>
    <mergeCell ref="SLG43:SLH43"/>
    <mergeCell ref="SLI43:SLJ43"/>
    <mergeCell ref="SLK43:SLL43"/>
    <mergeCell ref="SLM43:SLN43"/>
    <mergeCell ref="SLO43:SLP43"/>
    <mergeCell ref="SLQ43:SLR43"/>
    <mergeCell ref="SLS43:SLT43"/>
    <mergeCell ref="SLU43:SLV43"/>
    <mergeCell ref="SLW43:SLX43"/>
    <mergeCell ref="SLY43:SLZ43"/>
    <mergeCell ref="SMA43:SMB43"/>
    <mergeCell ref="SMC43:SMD43"/>
    <mergeCell ref="SME43:SMF43"/>
    <mergeCell ref="SMG43:SMH43"/>
    <mergeCell ref="SMI43:SMJ43"/>
    <mergeCell ref="SMK43:SML43"/>
    <mergeCell ref="SMM43:SMN43"/>
    <mergeCell ref="SMO43:SMP43"/>
    <mergeCell ref="SMQ43:SMR43"/>
    <mergeCell ref="SMS43:SMT43"/>
    <mergeCell ref="SMU43:SMV43"/>
    <mergeCell ref="SMW43:SMX43"/>
    <mergeCell ref="SMY43:SMZ43"/>
    <mergeCell ref="SNA43:SNB43"/>
    <mergeCell ref="SNC43:SND43"/>
    <mergeCell ref="SNE43:SNF43"/>
    <mergeCell ref="SNG43:SNH43"/>
    <mergeCell ref="SNI43:SNJ43"/>
    <mergeCell ref="SNK43:SNL43"/>
    <mergeCell ref="SNM43:SNN43"/>
    <mergeCell ref="SNO43:SNP43"/>
    <mergeCell ref="SNQ43:SNR43"/>
    <mergeCell ref="SNS43:SNT43"/>
    <mergeCell ref="SNU43:SNV43"/>
    <mergeCell ref="SNW43:SNX43"/>
    <mergeCell ref="SNY43:SNZ43"/>
    <mergeCell ref="SOA43:SOB43"/>
    <mergeCell ref="SOC43:SOD43"/>
    <mergeCell ref="SOE43:SOF43"/>
    <mergeCell ref="SOG43:SOH43"/>
    <mergeCell ref="SOI43:SOJ43"/>
    <mergeCell ref="SOK43:SOL43"/>
    <mergeCell ref="SOM43:SON43"/>
    <mergeCell ref="SOO43:SOP43"/>
    <mergeCell ref="SOQ43:SOR43"/>
    <mergeCell ref="SOS43:SOT43"/>
    <mergeCell ref="SOU43:SOV43"/>
    <mergeCell ref="SOW43:SOX43"/>
    <mergeCell ref="SOY43:SOZ43"/>
    <mergeCell ref="SPA43:SPB43"/>
    <mergeCell ref="SPC43:SPD43"/>
    <mergeCell ref="SPE43:SPF43"/>
    <mergeCell ref="SPG43:SPH43"/>
    <mergeCell ref="SPI43:SPJ43"/>
    <mergeCell ref="SPK43:SPL43"/>
    <mergeCell ref="SPM43:SPN43"/>
    <mergeCell ref="SPO43:SPP43"/>
    <mergeCell ref="SPQ43:SPR43"/>
    <mergeCell ref="SPS43:SPT43"/>
    <mergeCell ref="SPU43:SPV43"/>
    <mergeCell ref="SPW43:SPX43"/>
    <mergeCell ref="SPY43:SPZ43"/>
    <mergeCell ref="SQA43:SQB43"/>
    <mergeCell ref="SQC43:SQD43"/>
    <mergeCell ref="SQE43:SQF43"/>
    <mergeCell ref="SQG43:SQH43"/>
    <mergeCell ref="SQI43:SQJ43"/>
    <mergeCell ref="SQK43:SQL43"/>
    <mergeCell ref="SQM43:SQN43"/>
    <mergeCell ref="SQO43:SQP43"/>
    <mergeCell ref="SQQ43:SQR43"/>
    <mergeCell ref="SQS43:SQT43"/>
    <mergeCell ref="SQU43:SQV43"/>
    <mergeCell ref="SQW43:SQX43"/>
    <mergeCell ref="SQY43:SQZ43"/>
    <mergeCell ref="SRA43:SRB43"/>
    <mergeCell ref="SRC43:SRD43"/>
    <mergeCell ref="SRE43:SRF43"/>
    <mergeCell ref="SRG43:SRH43"/>
    <mergeCell ref="SRI43:SRJ43"/>
    <mergeCell ref="SRK43:SRL43"/>
    <mergeCell ref="SRM43:SRN43"/>
    <mergeCell ref="SRO43:SRP43"/>
    <mergeCell ref="SRQ43:SRR43"/>
    <mergeCell ref="SRS43:SRT43"/>
    <mergeCell ref="SRU43:SRV43"/>
    <mergeCell ref="SRW43:SRX43"/>
    <mergeCell ref="SRY43:SRZ43"/>
    <mergeCell ref="SSA43:SSB43"/>
    <mergeCell ref="SSC43:SSD43"/>
    <mergeCell ref="SSE43:SSF43"/>
    <mergeCell ref="SSG43:SSH43"/>
    <mergeCell ref="SSI43:SSJ43"/>
    <mergeCell ref="SSK43:SSL43"/>
    <mergeCell ref="SSM43:SSN43"/>
    <mergeCell ref="SSO43:SSP43"/>
    <mergeCell ref="SSQ43:SSR43"/>
    <mergeCell ref="SSS43:SST43"/>
    <mergeCell ref="SSU43:SSV43"/>
    <mergeCell ref="SSW43:SSX43"/>
    <mergeCell ref="SSY43:SSZ43"/>
    <mergeCell ref="STA43:STB43"/>
    <mergeCell ref="STC43:STD43"/>
    <mergeCell ref="STE43:STF43"/>
    <mergeCell ref="STG43:STH43"/>
    <mergeCell ref="STI43:STJ43"/>
    <mergeCell ref="STK43:STL43"/>
    <mergeCell ref="STM43:STN43"/>
    <mergeCell ref="STO43:STP43"/>
    <mergeCell ref="STQ43:STR43"/>
    <mergeCell ref="STS43:STT43"/>
    <mergeCell ref="STU43:STV43"/>
    <mergeCell ref="STW43:STX43"/>
    <mergeCell ref="STY43:STZ43"/>
    <mergeCell ref="SUA43:SUB43"/>
    <mergeCell ref="SUC43:SUD43"/>
    <mergeCell ref="SUE43:SUF43"/>
    <mergeCell ref="SUG43:SUH43"/>
    <mergeCell ref="SUI43:SUJ43"/>
    <mergeCell ref="SUK43:SUL43"/>
    <mergeCell ref="SUM43:SUN43"/>
    <mergeCell ref="SUO43:SUP43"/>
    <mergeCell ref="SUQ43:SUR43"/>
    <mergeCell ref="SUS43:SUT43"/>
    <mergeCell ref="SUU43:SUV43"/>
    <mergeCell ref="SUW43:SUX43"/>
    <mergeCell ref="SUY43:SUZ43"/>
    <mergeCell ref="SVA43:SVB43"/>
    <mergeCell ref="SVC43:SVD43"/>
    <mergeCell ref="SVE43:SVF43"/>
    <mergeCell ref="SVG43:SVH43"/>
    <mergeCell ref="SVI43:SVJ43"/>
    <mergeCell ref="SVK43:SVL43"/>
    <mergeCell ref="SVM43:SVN43"/>
    <mergeCell ref="SVO43:SVP43"/>
    <mergeCell ref="SVQ43:SVR43"/>
    <mergeCell ref="SVS43:SVT43"/>
    <mergeCell ref="SVU43:SVV43"/>
    <mergeCell ref="SVW43:SVX43"/>
    <mergeCell ref="SVY43:SVZ43"/>
    <mergeCell ref="SWA43:SWB43"/>
    <mergeCell ref="SWC43:SWD43"/>
    <mergeCell ref="SWE43:SWF43"/>
    <mergeCell ref="SWG43:SWH43"/>
    <mergeCell ref="SWI43:SWJ43"/>
    <mergeCell ref="SWK43:SWL43"/>
    <mergeCell ref="SWM43:SWN43"/>
    <mergeCell ref="SWO43:SWP43"/>
    <mergeCell ref="SWQ43:SWR43"/>
    <mergeCell ref="SWS43:SWT43"/>
    <mergeCell ref="SWU43:SWV43"/>
    <mergeCell ref="SWW43:SWX43"/>
    <mergeCell ref="SWY43:SWZ43"/>
    <mergeCell ref="SXA43:SXB43"/>
    <mergeCell ref="SXC43:SXD43"/>
    <mergeCell ref="SXE43:SXF43"/>
    <mergeCell ref="SXG43:SXH43"/>
    <mergeCell ref="SXI43:SXJ43"/>
    <mergeCell ref="SXK43:SXL43"/>
    <mergeCell ref="SXM43:SXN43"/>
    <mergeCell ref="SXO43:SXP43"/>
    <mergeCell ref="SXQ43:SXR43"/>
    <mergeCell ref="SXS43:SXT43"/>
    <mergeCell ref="SXU43:SXV43"/>
    <mergeCell ref="SXW43:SXX43"/>
    <mergeCell ref="SXY43:SXZ43"/>
    <mergeCell ref="SYA43:SYB43"/>
    <mergeCell ref="SYC43:SYD43"/>
    <mergeCell ref="SYE43:SYF43"/>
    <mergeCell ref="SYG43:SYH43"/>
    <mergeCell ref="SYI43:SYJ43"/>
    <mergeCell ref="SYK43:SYL43"/>
    <mergeCell ref="SYM43:SYN43"/>
    <mergeCell ref="SYO43:SYP43"/>
    <mergeCell ref="SYQ43:SYR43"/>
    <mergeCell ref="SYS43:SYT43"/>
    <mergeCell ref="SYU43:SYV43"/>
    <mergeCell ref="SYW43:SYX43"/>
    <mergeCell ref="SYY43:SYZ43"/>
    <mergeCell ref="SZA43:SZB43"/>
    <mergeCell ref="SZC43:SZD43"/>
    <mergeCell ref="SZE43:SZF43"/>
    <mergeCell ref="SZG43:SZH43"/>
    <mergeCell ref="SZI43:SZJ43"/>
    <mergeCell ref="SZK43:SZL43"/>
    <mergeCell ref="SZM43:SZN43"/>
    <mergeCell ref="SZO43:SZP43"/>
    <mergeCell ref="SZQ43:SZR43"/>
    <mergeCell ref="SZS43:SZT43"/>
    <mergeCell ref="SZU43:SZV43"/>
    <mergeCell ref="SZW43:SZX43"/>
    <mergeCell ref="SZY43:SZZ43"/>
    <mergeCell ref="TAA43:TAB43"/>
    <mergeCell ref="TAC43:TAD43"/>
    <mergeCell ref="TAE43:TAF43"/>
    <mergeCell ref="TAG43:TAH43"/>
    <mergeCell ref="TAI43:TAJ43"/>
    <mergeCell ref="TAK43:TAL43"/>
    <mergeCell ref="TAM43:TAN43"/>
    <mergeCell ref="TAO43:TAP43"/>
    <mergeCell ref="TAQ43:TAR43"/>
    <mergeCell ref="TAS43:TAT43"/>
    <mergeCell ref="TAU43:TAV43"/>
    <mergeCell ref="TAW43:TAX43"/>
    <mergeCell ref="TAY43:TAZ43"/>
    <mergeCell ref="TBA43:TBB43"/>
    <mergeCell ref="TBC43:TBD43"/>
    <mergeCell ref="TBE43:TBF43"/>
    <mergeCell ref="TBG43:TBH43"/>
    <mergeCell ref="TBI43:TBJ43"/>
    <mergeCell ref="TBK43:TBL43"/>
    <mergeCell ref="TBM43:TBN43"/>
    <mergeCell ref="TBO43:TBP43"/>
    <mergeCell ref="TBQ43:TBR43"/>
    <mergeCell ref="TBS43:TBT43"/>
    <mergeCell ref="TBU43:TBV43"/>
    <mergeCell ref="TBW43:TBX43"/>
    <mergeCell ref="TBY43:TBZ43"/>
    <mergeCell ref="TCA43:TCB43"/>
    <mergeCell ref="TCC43:TCD43"/>
    <mergeCell ref="TCE43:TCF43"/>
    <mergeCell ref="TCG43:TCH43"/>
    <mergeCell ref="TCI43:TCJ43"/>
    <mergeCell ref="TCK43:TCL43"/>
    <mergeCell ref="TCM43:TCN43"/>
    <mergeCell ref="TCO43:TCP43"/>
    <mergeCell ref="TCQ43:TCR43"/>
    <mergeCell ref="TCS43:TCT43"/>
    <mergeCell ref="TCU43:TCV43"/>
    <mergeCell ref="TCW43:TCX43"/>
    <mergeCell ref="TCY43:TCZ43"/>
    <mergeCell ref="TDA43:TDB43"/>
    <mergeCell ref="TDC43:TDD43"/>
    <mergeCell ref="TDE43:TDF43"/>
    <mergeCell ref="TDG43:TDH43"/>
    <mergeCell ref="TDI43:TDJ43"/>
    <mergeCell ref="TDK43:TDL43"/>
    <mergeCell ref="TDM43:TDN43"/>
    <mergeCell ref="TDO43:TDP43"/>
    <mergeCell ref="TDQ43:TDR43"/>
    <mergeCell ref="TDS43:TDT43"/>
    <mergeCell ref="TDU43:TDV43"/>
    <mergeCell ref="TDW43:TDX43"/>
    <mergeCell ref="TDY43:TDZ43"/>
    <mergeCell ref="TEA43:TEB43"/>
    <mergeCell ref="TEC43:TED43"/>
    <mergeCell ref="TEE43:TEF43"/>
    <mergeCell ref="TEG43:TEH43"/>
    <mergeCell ref="TEI43:TEJ43"/>
    <mergeCell ref="TEK43:TEL43"/>
    <mergeCell ref="TEM43:TEN43"/>
    <mergeCell ref="TEO43:TEP43"/>
    <mergeCell ref="TEQ43:TER43"/>
    <mergeCell ref="TES43:TET43"/>
    <mergeCell ref="TEU43:TEV43"/>
    <mergeCell ref="TEW43:TEX43"/>
    <mergeCell ref="TEY43:TEZ43"/>
    <mergeCell ref="TFA43:TFB43"/>
    <mergeCell ref="TFC43:TFD43"/>
    <mergeCell ref="TFE43:TFF43"/>
    <mergeCell ref="TFG43:TFH43"/>
    <mergeCell ref="TFI43:TFJ43"/>
    <mergeCell ref="TFK43:TFL43"/>
    <mergeCell ref="TFM43:TFN43"/>
    <mergeCell ref="TFO43:TFP43"/>
    <mergeCell ref="TFQ43:TFR43"/>
    <mergeCell ref="TFS43:TFT43"/>
    <mergeCell ref="TFU43:TFV43"/>
    <mergeCell ref="TFW43:TFX43"/>
    <mergeCell ref="TFY43:TFZ43"/>
    <mergeCell ref="TGA43:TGB43"/>
    <mergeCell ref="TGC43:TGD43"/>
    <mergeCell ref="TGE43:TGF43"/>
    <mergeCell ref="TGG43:TGH43"/>
    <mergeCell ref="TGI43:TGJ43"/>
    <mergeCell ref="TGK43:TGL43"/>
    <mergeCell ref="TGM43:TGN43"/>
    <mergeCell ref="TGO43:TGP43"/>
    <mergeCell ref="TGQ43:TGR43"/>
    <mergeCell ref="TGS43:TGT43"/>
    <mergeCell ref="TGU43:TGV43"/>
    <mergeCell ref="TGW43:TGX43"/>
    <mergeCell ref="TGY43:TGZ43"/>
    <mergeCell ref="THA43:THB43"/>
    <mergeCell ref="THC43:THD43"/>
    <mergeCell ref="THE43:THF43"/>
    <mergeCell ref="THG43:THH43"/>
    <mergeCell ref="THI43:THJ43"/>
    <mergeCell ref="THK43:THL43"/>
    <mergeCell ref="THM43:THN43"/>
    <mergeCell ref="THO43:THP43"/>
    <mergeCell ref="THQ43:THR43"/>
    <mergeCell ref="THS43:THT43"/>
    <mergeCell ref="THU43:THV43"/>
    <mergeCell ref="THW43:THX43"/>
    <mergeCell ref="THY43:THZ43"/>
    <mergeCell ref="TIA43:TIB43"/>
    <mergeCell ref="TIC43:TID43"/>
    <mergeCell ref="TIE43:TIF43"/>
    <mergeCell ref="TIG43:TIH43"/>
    <mergeCell ref="TII43:TIJ43"/>
    <mergeCell ref="TIK43:TIL43"/>
    <mergeCell ref="TIM43:TIN43"/>
    <mergeCell ref="TIO43:TIP43"/>
    <mergeCell ref="TIQ43:TIR43"/>
    <mergeCell ref="TIS43:TIT43"/>
    <mergeCell ref="TIU43:TIV43"/>
    <mergeCell ref="TIW43:TIX43"/>
    <mergeCell ref="TIY43:TIZ43"/>
    <mergeCell ref="TJA43:TJB43"/>
    <mergeCell ref="TJC43:TJD43"/>
    <mergeCell ref="TJE43:TJF43"/>
    <mergeCell ref="TJG43:TJH43"/>
    <mergeCell ref="TJI43:TJJ43"/>
    <mergeCell ref="TJK43:TJL43"/>
    <mergeCell ref="TJM43:TJN43"/>
    <mergeCell ref="TJO43:TJP43"/>
    <mergeCell ref="TJQ43:TJR43"/>
    <mergeCell ref="TJS43:TJT43"/>
    <mergeCell ref="TJU43:TJV43"/>
    <mergeCell ref="TJW43:TJX43"/>
    <mergeCell ref="TJY43:TJZ43"/>
    <mergeCell ref="TKA43:TKB43"/>
    <mergeCell ref="TKC43:TKD43"/>
    <mergeCell ref="TKE43:TKF43"/>
    <mergeCell ref="TKG43:TKH43"/>
    <mergeCell ref="TKI43:TKJ43"/>
    <mergeCell ref="TKK43:TKL43"/>
    <mergeCell ref="TKM43:TKN43"/>
    <mergeCell ref="TKO43:TKP43"/>
    <mergeCell ref="TKQ43:TKR43"/>
    <mergeCell ref="TKS43:TKT43"/>
    <mergeCell ref="TKU43:TKV43"/>
    <mergeCell ref="TKW43:TKX43"/>
    <mergeCell ref="TKY43:TKZ43"/>
    <mergeCell ref="TLA43:TLB43"/>
    <mergeCell ref="TLC43:TLD43"/>
    <mergeCell ref="TLE43:TLF43"/>
    <mergeCell ref="TLG43:TLH43"/>
    <mergeCell ref="TLI43:TLJ43"/>
    <mergeCell ref="TLK43:TLL43"/>
    <mergeCell ref="TLM43:TLN43"/>
    <mergeCell ref="TLO43:TLP43"/>
    <mergeCell ref="TLQ43:TLR43"/>
    <mergeCell ref="TLS43:TLT43"/>
    <mergeCell ref="TLU43:TLV43"/>
    <mergeCell ref="TLW43:TLX43"/>
    <mergeCell ref="TLY43:TLZ43"/>
    <mergeCell ref="TMA43:TMB43"/>
    <mergeCell ref="TMC43:TMD43"/>
    <mergeCell ref="TME43:TMF43"/>
    <mergeCell ref="TMG43:TMH43"/>
    <mergeCell ref="TMI43:TMJ43"/>
    <mergeCell ref="TMK43:TML43"/>
    <mergeCell ref="TMM43:TMN43"/>
    <mergeCell ref="TMO43:TMP43"/>
    <mergeCell ref="TMQ43:TMR43"/>
    <mergeCell ref="TMS43:TMT43"/>
    <mergeCell ref="TMU43:TMV43"/>
    <mergeCell ref="TMW43:TMX43"/>
    <mergeCell ref="TMY43:TMZ43"/>
    <mergeCell ref="TNA43:TNB43"/>
    <mergeCell ref="TNC43:TND43"/>
    <mergeCell ref="TNE43:TNF43"/>
    <mergeCell ref="TNG43:TNH43"/>
    <mergeCell ref="TNI43:TNJ43"/>
    <mergeCell ref="TNK43:TNL43"/>
    <mergeCell ref="TNM43:TNN43"/>
    <mergeCell ref="TNO43:TNP43"/>
    <mergeCell ref="TNQ43:TNR43"/>
    <mergeCell ref="TNS43:TNT43"/>
    <mergeCell ref="TNU43:TNV43"/>
    <mergeCell ref="TNW43:TNX43"/>
    <mergeCell ref="TNY43:TNZ43"/>
    <mergeCell ref="TOA43:TOB43"/>
    <mergeCell ref="TOC43:TOD43"/>
    <mergeCell ref="TOE43:TOF43"/>
    <mergeCell ref="TOG43:TOH43"/>
    <mergeCell ref="TOI43:TOJ43"/>
    <mergeCell ref="TOK43:TOL43"/>
    <mergeCell ref="TOM43:TON43"/>
    <mergeCell ref="TOO43:TOP43"/>
    <mergeCell ref="TOQ43:TOR43"/>
    <mergeCell ref="TOS43:TOT43"/>
    <mergeCell ref="TOU43:TOV43"/>
    <mergeCell ref="TOW43:TOX43"/>
    <mergeCell ref="TOY43:TOZ43"/>
    <mergeCell ref="TPA43:TPB43"/>
    <mergeCell ref="TPC43:TPD43"/>
    <mergeCell ref="TPE43:TPF43"/>
    <mergeCell ref="TPG43:TPH43"/>
    <mergeCell ref="TPI43:TPJ43"/>
    <mergeCell ref="TPK43:TPL43"/>
    <mergeCell ref="TPM43:TPN43"/>
    <mergeCell ref="TPO43:TPP43"/>
    <mergeCell ref="TPQ43:TPR43"/>
    <mergeCell ref="TPS43:TPT43"/>
    <mergeCell ref="TPU43:TPV43"/>
    <mergeCell ref="TPW43:TPX43"/>
    <mergeCell ref="TPY43:TPZ43"/>
    <mergeCell ref="TQA43:TQB43"/>
    <mergeCell ref="TQC43:TQD43"/>
    <mergeCell ref="TQE43:TQF43"/>
    <mergeCell ref="TQG43:TQH43"/>
    <mergeCell ref="TQI43:TQJ43"/>
    <mergeCell ref="TQK43:TQL43"/>
    <mergeCell ref="TQM43:TQN43"/>
    <mergeCell ref="TQO43:TQP43"/>
    <mergeCell ref="TQQ43:TQR43"/>
    <mergeCell ref="TQS43:TQT43"/>
    <mergeCell ref="TQU43:TQV43"/>
    <mergeCell ref="TQW43:TQX43"/>
    <mergeCell ref="TQY43:TQZ43"/>
    <mergeCell ref="TRA43:TRB43"/>
    <mergeCell ref="TRC43:TRD43"/>
    <mergeCell ref="TRE43:TRF43"/>
    <mergeCell ref="TRG43:TRH43"/>
    <mergeCell ref="TRI43:TRJ43"/>
    <mergeCell ref="TRK43:TRL43"/>
    <mergeCell ref="TRM43:TRN43"/>
    <mergeCell ref="TRO43:TRP43"/>
    <mergeCell ref="TRQ43:TRR43"/>
    <mergeCell ref="TRS43:TRT43"/>
    <mergeCell ref="TRU43:TRV43"/>
    <mergeCell ref="TRW43:TRX43"/>
    <mergeCell ref="TRY43:TRZ43"/>
    <mergeCell ref="TSA43:TSB43"/>
    <mergeCell ref="TSC43:TSD43"/>
    <mergeCell ref="TSE43:TSF43"/>
    <mergeCell ref="TSG43:TSH43"/>
    <mergeCell ref="TSI43:TSJ43"/>
    <mergeCell ref="TSK43:TSL43"/>
    <mergeCell ref="TSM43:TSN43"/>
    <mergeCell ref="TSO43:TSP43"/>
    <mergeCell ref="TSQ43:TSR43"/>
    <mergeCell ref="TSS43:TST43"/>
    <mergeCell ref="TSU43:TSV43"/>
    <mergeCell ref="TSW43:TSX43"/>
    <mergeCell ref="TSY43:TSZ43"/>
    <mergeCell ref="TTA43:TTB43"/>
    <mergeCell ref="TTC43:TTD43"/>
    <mergeCell ref="TTE43:TTF43"/>
    <mergeCell ref="TTG43:TTH43"/>
    <mergeCell ref="TTI43:TTJ43"/>
    <mergeCell ref="TTK43:TTL43"/>
    <mergeCell ref="TTM43:TTN43"/>
    <mergeCell ref="TTO43:TTP43"/>
    <mergeCell ref="TTQ43:TTR43"/>
    <mergeCell ref="TTS43:TTT43"/>
    <mergeCell ref="TTU43:TTV43"/>
    <mergeCell ref="TTW43:TTX43"/>
    <mergeCell ref="TTY43:TTZ43"/>
    <mergeCell ref="TUA43:TUB43"/>
    <mergeCell ref="TUC43:TUD43"/>
    <mergeCell ref="TUE43:TUF43"/>
    <mergeCell ref="TUG43:TUH43"/>
    <mergeCell ref="TUI43:TUJ43"/>
    <mergeCell ref="TUK43:TUL43"/>
    <mergeCell ref="TUM43:TUN43"/>
    <mergeCell ref="TUO43:TUP43"/>
    <mergeCell ref="TUQ43:TUR43"/>
    <mergeCell ref="TUS43:TUT43"/>
    <mergeCell ref="TUU43:TUV43"/>
    <mergeCell ref="TUW43:TUX43"/>
    <mergeCell ref="TUY43:TUZ43"/>
    <mergeCell ref="TVA43:TVB43"/>
    <mergeCell ref="TVC43:TVD43"/>
    <mergeCell ref="TVE43:TVF43"/>
    <mergeCell ref="TVG43:TVH43"/>
    <mergeCell ref="TVI43:TVJ43"/>
    <mergeCell ref="TVK43:TVL43"/>
    <mergeCell ref="TVM43:TVN43"/>
    <mergeCell ref="TVO43:TVP43"/>
    <mergeCell ref="TVQ43:TVR43"/>
    <mergeCell ref="TVS43:TVT43"/>
    <mergeCell ref="TVU43:TVV43"/>
    <mergeCell ref="TVW43:TVX43"/>
    <mergeCell ref="TVY43:TVZ43"/>
    <mergeCell ref="TWA43:TWB43"/>
    <mergeCell ref="TWC43:TWD43"/>
    <mergeCell ref="TWE43:TWF43"/>
    <mergeCell ref="TWG43:TWH43"/>
    <mergeCell ref="TWI43:TWJ43"/>
    <mergeCell ref="TWK43:TWL43"/>
    <mergeCell ref="TWM43:TWN43"/>
    <mergeCell ref="TWO43:TWP43"/>
    <mergeCell ref="TWQ43:TWR43"/>
    <mergeCell ref="TWS43:TWT43"/>
    <mergeCell ref="TWU43:TWV43"/>
    <mergeCell ref="TWW43:TWX43"/>
    <mergeCell ref="TWY43:TWZ43"/>
    <mergeCell ref="TXA43:TXB43"/>
    <mergeCell ref="TXC43:TXD43"/>
    <mergeCell ref="TXE43:TXF43"/>
    <mergeCell ref="TXG43:TXH43"/>
    <mergeCell ref="TXI43:TXJ43"/>
    <mergeCell ref="TXK43:TXL43"/>
    <mergeCell ref="TXM43:TXN43"/>
    <mergeCell ref="TXO43:TXP43"/>
    <mergeCell ref="TXQ43:TXR43"/>
    <mergeCell ref="TXS43:TXT43"/>
    <mergeCell ref="TXU43:TXV43"/>
    <mergeCell ref="TXW43:TXX43"/>
    <mergeCell ref="TXY43:TXZ43"/>
    <mergeCell ref="TYA43:TYB43"/>
    <mergeCell ref="TYC43:TYD43"/>
    <mergeCell ref="TYE43:TYF43"/>
    <mergeCell ref="TYG43:TYH43"/>
    <mergeCell ref="TYI43:TYJ43"/>
    <mergeCell ref="TYK43:TYL43"/>
    <mergeCell ref="TYM43:TYN43"/>
    <mergeCell ref="TYO43:TYP43"/>
    <mergeCell ref="TYQ43:TYR43"/>
    <mergeCell ref="TYS43:TYT43"/>
    <mergeCell ref="TYU43:TYV43"/>
    <mergeCell ref="TYW43:TYX43"/>
    <mergeCell ref="TYY43:TYZ43"/>
    <mergeCell ref="TZA43:TZB43"/>
    <mergeCell ref="TZC43:TZD43"/>
    <mergeCell ref="TZE43:TZF43"/>
    <mergeCell ref="TZG43:TZH43"/>
    <mergeCell ref="TZI43:TZJ43"/>
    <mergeCell ref="TZK43:TZL43"/>
    <mergeCell ref="TZM43:TZN43"/>
    <mergeCell ref="TZO43:TZP43"/>
    <mergeCell ref="TZQ43:TZR43"/>
    <mergeCell ref="TZS43:TZT43"/>
    <mergeCell ref="TZU43:TZV43"/>
    <mergeCell ref="TZW43:TZX43"/>
    <mergeCell ref="TZY43:TZZ43"/>
    <mergeCell ref="UAA43:UAB43"/>
    <mergeCell ref="UAC43:UAD43"/>
    <mergeCell ref="UAE43:UAF43"/>
    <mergeCell ref="UAG43:UAH43"/>
    <mergeCell ref="UAI43:UAJ43"/>
    <mergeCell ref="UAK43:UAL43"/>
    <mergeCell ref="UAM43:UAN43"/>
    <mergeCell ref="UAO43:UAP43"/>
    <mergeCell ref="UAQ43:UAR43"/>
    <mergeCell ref="UAS43:UAT43"/>
    <mergeCell ref="UAU43:UAV43"/>
    <mergeCell ref="UAW43:UAX43"/>
    <mergeCell ref="UAY43:UAZ43"/>
    <mergeCell ref="UBA43:UBB43"/>
    <mergeCell ref="UBC43:UBD43"/>
    <mergeCell ref="UBE43:UBF43"/>
    <mergeCell ref="UBG43:UBH43"/>
    <mergeCell ref="UBI43:UBJ43"/>
    <mergeCell ref="UBK43:UBL43"/>
    <mergeCell ref="UBM43:UBN43"/>
    <mergeCell ref="UBO43:UBP43"/>
    <mergeCell ref="UBQ43:UBR43"/>
    <mergeCell ref="UBS43:UBT43"/>
    <mergeCell ref="UBU43:UBV43"/>
    <mergeCell ref="UBW43:UBX43"/>
    <mergeCell ref="UBY43:UBZ43"/>
    <mergeCell ref="UCA43:UCB43"/>
    <mergeCell ref="UCC43:UCD43"/>
    <mergeCell ref="UCE43:UCF43"/>
    <mergeCell ref="UCG43:UCH43"/>
    <mergeCell ref="UCI43:UCJ43"/>
    <mergeCell ref="UCK43:UCL43"/>
    <mergeCell ref="UCM43:UCN43"/>
    <mergeCell ref="UCO43:UCP43"/>
    <mergeCell ref="UCQ43:UCR43"/>
    <mergeCell ref="UCS43:UCT43"/>
    <mergeCell ref="UCU43:UCV43"/>
    <mergeCell ref="UCW43:UCX43"/>
    <mergeCell ref="UCY43:UCZ43"/>
    <mergeCell ref="UDA43:UDB43"/>
    <mergeCell ref="UDC43:UDD43"/>
    <mergeCell ref="UDE43:UDF43"/>
    <mergeCell ref="UDG43:UDH43"/>
    <mergeCell ref="UDI43:UDJ43"/>
    <mergeCell ref="UDK43:UDL43"/>
    <mergeCell ref="UDM43:UDN43"/>
    <mergeCell ref="UDO43:UDP43"/>
    <mergeCell ref="UDQ43:UDR43"/>
    <mergeCell ref="UDS43:UDT43"/>
    <mergeCell ref="UDU43:UDV43"/>
    <mergeCell ref="UDW43:UDX43"/>
    <mergeCell ref="UDY43:UDZ43"/>
    <mergeCell ref="UEA43:UEB43"/>
    <mergeCell ref="UEC43:UED43"/>
    <mergeCell ref="UEE43:UEF43"/>
    <mergeCell ref="UEG43:UEH43"/>
    <mergeCell ref="UEI43:UEJ43"/>
    <mergeCell ref="UEK43:UEL43"/>
    <mergeCell ref="UEM43:UEN43"/>
    <mergeCell ref="UEO43:UEP43"/>
    <mergeCell ref="UEQ43:UER43"/>
    <mergeCell ref="UES43:UET43"/>
    <mergeCell ref="UEU43:UEV43"/>
    <mergeCell ref="UEW43:UEX43"/>
    <mergeCell ref="UEY43:UEZ43"/>
    <mergeCell ref="UFA43:UFB43"/>
    <mergeCell ref="UFC43:UFD43"/>
    <mergeCell ref="UFE43:UFF43"/>
    <mergeCell ref="UFG43:UFH43"/>
    <mergeCell ref="UFI43:UFJ43"/>
    <mergeCell ref="UFK43:UFL43"/>
    <mergeCell ref="UFM43:UFN43"/>
    <mergeCell ref="UFO43:UFP43"/>
    <mergeCell ref="UFQ43:UFR43"/>
    <mergeCell ref="UFS43:UFT43"/>
    <mergeCell ref="UFU43:UFV43"/>
    <mergeCell ref="UFW43:UFX43"/>
    <mergeCell ref="UFY43:UFZ43"/>
    <mergeCell ref="UGA43:UGB43"/>
    <mergeCell ref="UGC43:UGD43"/>
    <mergeCell ref="UGE43:UGF43"/>
    <mergeCell ref="UGG43:UGH43"/>
    <mergeCell ref="UGI43:UGJ43"/>
    <mergeCell ref="UGK43:UGL43"/>
    <mergeCell ref="UGM43:UGN43"/>
    <mergeCell ref="UGO43:UGP43"/>
    <mergeCell ref="UGQ43:UGR43"/>
    <mergeCell ref="UGS43:UGT43"/>
    <mergeCell ref="UGU43:UGV43"/>
    <mergeCell ref="UGW43:UGX43"/>
    <mergeCell ref="UGY43:UGZ43"/>
    <mergeCell ref="UHA43:UHB43"/>
    <mergeCell ref="UHC43:UHD43"/>
    <mergeCell ref="UHE43:UHF43"/>
    <mergeCell ref="UHG43:UHH43"/>
    <mergeCell ref="UHI43:UHJ43"/>
    <mergeCell ref="UHK43:UHL43"/>
    <mergeCell ref="UHM43:UHN43"/>
    <mergeCell ref="UHO43:UHP43"/>
    <mergeCell ref="UHQ43:UHR43"/>
    <mergeCell ref="UHS43:UHT43"/>
    <mergeCell ref="UHU43:UHV43"/>
    <mergeCell ref="UHW43:UHX43"/>
    <mergeCell ref="UHY43:UHZ43"/>
    <mergeCell ref="UIA43:UIB43"/>
    <mergeCell ref="UIC43:UID43"/>
    <mergeCell ref="UIE43:UIF43"/>
    <mergeCell ref="UIG43:UIH43"/>
    <mergeCell ref="UII43:UIJ43"/>
    <mergeCell ref="UIK43:UIL43"/>
    <mergeCell ref="UIM43:UIN43"/>
    <mergeCell ref="UIO43:UIP43"/>
    <mergeCell ref="UIQ43:UIR43"/>
    <mergeCell ref="UIS43:UIT43"/>
    <mergeCell ref="UIU43:UIV43"/>
    <mergeCell ref="UIW43:UIX43"/>
    <mergeCell ref="UIY43:UIZ43"/>
    <mergeCell ref="UJA43:UJB43"/>
    <mergeCell ref="UJC43:UJD43"/>
    <mergeCell ref="UJE43:UJF43"/>
    <mergeCell ref="UJG43:UJH43"/>
    <mergeCell ref="UJI43:UJJ43"/>
    <mergeCell ref="UJK43:UJL43"/>
    <mergeCell ref="UJM43:UJN43"/>
    <mergeCell ref="UJO43:UJP43"/>
    <mergeCell ref="UJQ43:UJR43"/>
    <mergeCell ref="UJS43:UJT43"/>
    <mergeCell ref="UJU43:UJV43"/>
    <mergeCell ref="UJW43:UJX43"/>
    <mergeCell ref="UJY43:UJZ43"/>
    <mergeCell ref="UKA43:UKB43"/>
    <mergeCell ref="UKC43:UKD43"/>
    <mergeCell ref="UKE43:UKF43"/>
    <mergeCell ref="UKG43:UKH43"/>
    <mergeCell ref="UKI43:UKJ43"/>
    <mergeCell ref="UKK43:UKL43"/>
    <mergeCell ref="UKM43:UKN43"/>
    <mergeCell ref="UKO43:UKP43"/>
    <mergeCell ref="UKQ43:UKR43"/>
    <mergeCell ref="UKS43:UKT43"/>
    <mergeCell ref="UKU43:UKV43"/>
    <mergeCell ref="UKW43:UKX43"/>
    <mergeCell ref="UKY43:UKZ43"/>
    <mergeCell ref="ULA43:ULB43"/>
    <mergeCell ref="ULC43:ULD43"/>
    <mergeCell ref="ULE43:ULF43"/>
    <mergeCell ref="ULG43:ULH43"/>
    <mergeCell ref="ULI43:ULJ43"/>
    <mergeCell ref="ULK43:ULL43"/>
    <mergeCell ref="ULM43:ULN43"/>
    <mergeCell ref="ULO43:ULP43"/>
    <mergeCell ref="ULQ43:ULR43"/>
    <mergeCell ref="ULS43:ULT43"/>
    <mergeCell ref="ULU43:ULV43"/>
    <mergeCell ref="ULW43:ULX43"/>
    <mergeCell ref="ULY43:ULZ43"/>
    <mergeCell ref="UMA43:UMB43"/>
    <mergeCell ref="UMC43:UMD43"/>
    <mergeCell ref="UME43:UMF43"/>
    <mergeCell ref="UMG43:UMH43"/>
    <mergeCell ref="UMI43:UMJ43"/>
    <mergeCell ref="UMK43:UML43"/>
    <mergeCell ref="UMM43:UMN43"/>
    <mergeCell ref="UMO43:UMP43"/>
    <mergeCell ref="UMQ43:UMR43"/>
    <mergeCell ref="UMS43:UMT43"/>
    <mergeCell ref="UMU43:UMV43"/>
    <mergeCell ref="UMW43:UMX43"/>
    <mergeCell ref="UMY43:UMZ43"/>
    <mergeCell ref="UNA43:UNB43"/>
    <mergeCell ref="UNC43:UND43"/>
    <mergeCell ref="UNE43:UNF43"/>
    <mergeCell ref="UNG43:UNH43"/>
    <mergeCell ref="UNI43:UNJ43"/>
    <mergeCell ref="UNK43:UNL43"/>
    <mergeCell ref="UNM43:UNN43"/>
    <mergeCell ref="UNO43:UNP43"/>
    <mergeCell ref="UNQ43:UNR43"/>
    <mergeCell ref="UNS43:UNT43"/>
    <mergeCell ref="UNU43:UNV43"/>
    <mergeCell ref="UNW43:UNX43"/>
    <mergeCell ref="UNY43:UNZ43"/>
    <mergeCell ref="UOA43:UOB43"/>
    <mergeCell ref="UOC43:UOD43"/>
    <mergeCell ref="UOE43:UOF43"/>
    <mergeCell ref="UOG43:UOH43"/>
    <mergeCell ref="UOI43:UOJ43"/>
    <mergeCell ref="UOK43:UOL43"/>
    <mergeCell ref="UOM43:UON43"/>
    <mergeCell ref="UOO43:UOP43"/>
    <mergeCell ref="UOQ43:UOR43"/>
    <mergeCell ref="UOS43:UOT43"/>
    <mergeCell ref="UOU43:UOV43"/>
    <mergeCell ref="UOW43:UOX43"/>
    <mergeCell ref="UOY43:UOZ43"/>
    <mergeCell ref="UPA43:UPB43"/>
    <mergeCell ref="UPC43:UPD43"/>
    <mergeCell ref="UPE43:UPF43"/>
    <mergeCell ref="UPG43:UPH43"/>
    <mergeCell ref="UPI43:UPJ43"/>
    <mergeCell ref="UPK43:UPL43"/>
    <mergeCell ref="UPM43:UPN43"/>
    <mergeCell ref="UPO43:UPP43"/>
    <mergeCell ref="UPQ43:UPR43"/>
    <mergeCell ref="UPS43:UPT43"/>
    <mergeCell ref="UPU43:UPV43"/>
    <mergeCell ref="UPW43:UPX43"/>
    <mergeCell ref="UPY43:UPZ43"/>
    <mergeCell ref="UQA43:UQB43"/>
    <mergeCell ref="UQC43:UQD43"/>
    <mergeCell ref="UQE43:UQF43"/>
    <mergeCell ref="UQG43:UQH43"/>
    <mergeCell ref="UQI43:UQJ43"/>
    <mergeCell ref="UQK43:UQL43"/>
    <mergeCell ref="UQM43:UQN43"/>
    <mergeCell ref="UQO43:UQP43"/>
    <mergeCell ref="UQQ43:UQR43"/>
    <mergeCell ref="UQS43:UQT43"/>
    <mergeCell ref="UQU43:UQV43"/>
    <mergeCell ref="UQW43:UQX43"/>
    <mergeCell ref="UQY43:UQZ43"/>
    <mergeCell ref="URA43:URB43"/>
    <mergeCell ref="URC43:URD43"/>
    <mergeCell ref="URE43:URF43"/>
    <mergeCell ref="URG43:URH43"/>
    <mergeCell ref="URI43:URJ43"/>
    <mergeCell ref="URK43:URL43"/>
    <mergeCell ref="URM43:URN43"/>
    <mergeCell ref="URO43:URP43"/>
    <mergeCell ref="URQ43:URR43"/>
    <mergeCell ref="URS43:URT43"/>
    <mergeCell ref="URU43:URV43"/>
    <mergeCell ref="URW43:URX43"/>
    <mergeCell ref="URY43:URZ43"/>
    <mergeCell ref="USA43:USB43"/>
    <mergeCell ref="USC43:USD43"/>
    <mergeCell ref="USE43:USF43"/>
    <mergeCell ref="USG43:USH43"/>
    <mergeCell ref="USI43:USJ43"/>
    <mergeCell ref="USK43:USL43"/>
    <mergeCell ref="USM43:USN43"/>
    <mergeCell ref="USO43:USP43"/>
    <mergeCell ref="USQ43:USR43"/>
    <mergeCell ref="USS43:UST43"/>
    <mergeCell ref="USU43:USV43"/>
    <mergeCell ref="USW43:USX43"/>
    <mergeCell ref="USY43:USZ43"/>
    <mergeCell ref="UTA43:UTB43"/>
    <mergeCell ref="UTC43:UTD43"/>
    <mergeCell ref="UTE43:UTF43"/>
    <mergeCell ref="UTG43:UTH43"/>
    <mergeCell ref="UTI43:UTJ43"/>
    <mergeCell ref="UTK43:UTL43"/>
    <mergeCell ref="UTM43:UTN43"/>
    <mergeCell ref="UTO43:UTP43"/>
    <mergeCell ref="UTQ43:UTR43"/>
    <mergeCell ref="UTS43:UTT43"/>
    <mergeCell ref="UTU43:UTV43"/>
    <mergeCell ref="UTW43:UTX43"/>
    <mergeCell ref="UTY43:UTZ43"/>
    <mergeCell ref="UUA43:UUB43"/>
    <mergeCell ref="UUC43:UUD43"/>
    <mergeCell ref="UUE43:UUF43"/>
    <mergeCell ref="UUG43:UUH43"/>
    <mergeCell ref="UUI43:UUJ43"/>
    <mergeCell ref="UUK43:UUL43"/>
    <mergeCell ref="UUM43:UUN43"/>
    <mergeCell ref="UUO43:UUP43"/>
    <mergeCell ref="UUQ43:UUR43"/>
    <mergeCell ref="UUS43:UUT43"/>
    <mergeCell ref="UUU43:UUV43"/>
    <mergeCell ref="UUW43:UUX43"/>
    <mergeCell ref="UUY43:UUZ43"/>
    <mergeCell ref="UVA43:UVB43"/>
    <mergeCell ref="UVC43:UVD43"/>
    <mergeCell ref="UVE43:UVF43"/>
    <mergeCell ref="UVG43:UVH43"/>
    <mergeCell ref="UVI43:UVJ43"/>
    <mergeCell ref="UVK43:UVL43"/>
    <mergeCell ref="UVM43:UVN43"/>
    <mergeCell ref="UVO43:UVP43"/>
    <mergeCell ref="UVQ43:UVR43"/>
    <mergeCell ref="UVS43:UVT43"/>
    <mergeCell ref="UVU43:UVV43"/>
    <mergeCell ref="UVW43:UVX43"/>
    <mergeCell ref="UVY43:UVZ43"/>
    <mergeCell ref="UWA43:UWB43"/>
    <mergeCell ref="UWC43:UWD43"/>
    <mergeCell ref="UWE43:UWF43"/>
    <mergeCell ref="UWG43:UWH43"/>
    <mergeCell ref="UWI43:UWJ43"/>
    <mergeCell ref="UWK43:UWL43"/>
    <mergeCell ref="UWM43:UWN43"/>
    <mergeCell ref="UWO43:UWP43"/>
    <mergeCell ref="UWQ43:UWR43"/>
    <mergeCell ref="UWS43:UWT43"/>
    <mergeCell ref="UWU43:UWV43"/>
    <mergeCell ref="UWW43:UWX43"/>
    <mergeCell ref="UWY43:UWZ43"/>
    <mergeCell ref="UXA43:UXB43"/>
    <mergeCell ref="UXC43:UXD43"/>
    <mergeCell ref="UXE43:UXF43"/>
    <mergeCell ref="UXG43:UXH43"/>
    <mergeCell ref="UXI43:UXJ43"/>
    <mergeCell ref="UXK43:UXL43"/>
    <mergeCell ref="UXM43:UXN43"/>
    <mergeCell ref="UXO43:UXP43"/>
    <mergeCell ref="UXQ43:UXR43"/>
    <mergeCell ref="UXS43:UXT43"/>
    <mergeCell ref="UXU43:UXV43"/>
    <mergeCell ref="UXW43:UXX43"/>
    <mergeCell ref="UXY43:UXZ43"/>
    <mergeCell ref="UYA43:UYB43"/>
    <mergeCell ref="UYC43:UYD43"/>
    <mergeCell ref="UYE43:UYF43"/>
    <mergeCell ref="UYG43:UYH43"/>
    <mergeCell ref="UYI43:UYJ43"/>
    <mergeCell ref="UYK43:UYL43"/>
    <mergeCell ref="UYM43:UYN43"/>
    <mergeCell ref="UYO43:UYP43"/>
    <mergeCell ref="UYQ43:UYR43"/>
    <mergeCell ref="UYS43:UYT43"/>
    <mergeCell ref="UYU43:UYV43"/>
    <mergeCell ref="UYW43:UYX43"/>
    <mergeCell ref="UYY43:UYZ43"/>
    <mergeCell ref="UZA43:UZB43"/>
    <mergeCell ref="UZC43:UZD43"/>
    <mergeCell ref="UZE43:UZF43"/>
    <mergeCell ref="UZG43:UZH43"/>
    <mergeCell ref="UZI43:UZJ43"/>
    <mergeCell ref="UZK43:UZL43"/>
    <mergeCell ref="UZM43:UZN43"/>
    <mergeCell ref="UZO43:UZP43"/>
    <mergeCell ref="UZQ43:UZR43"/>
    <mergeCell ref="UZS43:UZT43"/>
    <mergeCell ref="UZU43:UZV43"/>
    <mergeCell ref="UZW43:UZX43"/>
    <mergeCell ref="UZY43:UZZ43"/>
    <mergeCell ref="VAA43:VAB43"/>
    <mergeCell ref="VAC43:VAD43"/>
    <mergeCell ref="VAE43:VAF43"/>
    <mergeCell ref="VAG43:VAH43"/>
    <mergeCell ref="VAI43:VAJ43"/>
    <mergeCell ref="VAK43:VAL43"/>
    <mergeCell ref="VAM43:VAN43"/>
    <mergeCell ref="VAO43:VAP43"/>
    <mergeCell ref="VAQ43:VAR43"/>
    <mergeCell ref="VAS43:VAT43"/>
    <mergeCell ref="VAU43:VAV43"/>
    <mergeCell ref="VAW43:VAX43"/>
    <mergeCell ref="VAY43:VAZ43"/>
    <mergeCell ref="VBA43:VBB43"/>
    <mergeCell ref="VBC43:VBD43"/>
    <mergeCell ref="VBE43:VBF43"/>
    <mergeCell ref="VBG43:VBH43"/>
    <mergeCell ref="VBI43:VBJ43"/>
    <mergeCell ref="VBK43:VBL43"/>
    <mergeCell ref="VBM43:VBN43"/>
    <mergeCell ref="VBO43:VBP43"/>
    <mergeCell ref="VBQ43:VBR43"/>
    <mergeCell ref="VBS43:VBT43"/>
    <mergeCell ref="VBU43:VBV43"/>
    <mergeCell ref="VBW43:VBX43"/>
    <mergeCell ref="VBY43:VBZ43"/>
    <mergeCell ref="VCA43:VCB43"/>
    <mergeCell ref="VCC43:VCD43"/>
    <mergeCell ref="VCE43:VCF43"/>
    <mergeCell ref="VCG43:VCH43"/>
    <mergeCell ref="VCI43:VCJ43"/>
    <mergeCell ref="VCK43:VCL43"/>
    <mergeCell ref="VCM43:VCN43"/>
    <mergeCell ref="VCO43:VCP43"/>
    <mergeCell ref="VCQ43:VCR43"/>
    <mergeCell ref="VCS43:VCT43"/>
    <mergeCell ref="VCU43:VCV43"/>
    <mergeCell ref="VCW43:VCX43"/>
    <mergeCell ref="VCY43:VCZ43"/>
    <mergeCell ref="VDA43:VDB43"/>
    <mergeCell ref="VDC43:VDD43"/>
    <mergeCell ref="VDE43:VDF43"/>
    <mergeCell ref="VDG43:VDH43"/>
    <mergeCell ref="VDI43:VDJ43"/>
    <mergeCell ref="VDK43:VDL43"/>
    <mergeCell ref="VDM43:VDN43"/>
    <mergeCell ref="VDO43:VDP43"/>
    <mergeCell ref="VDQ43:VDR43"/>
    <mergeCell ref="VDS43:VDT43"/>
    <mergeCell ref="VDU43:VDV43"/>
    <mergeCell ref="VDW43:VDX43"/>
    <mergeCell ref="VDY43:VDZ43"/>
    <mergeCell ref="VEA43:VEB43"/>
    <mergeCell ref="VEC43:VED43"/>
    <mergeCell ref="VEE43:VEF43"/>
    <mergeCell ref="VEG43:VEH43"/>
    <mergeCell ref="VEI43:VEJ43"/>
    <mergeCell ref="VEK43:VEL43"/>
    <mergeCell ref="VEM43:VEN43"/>
    <mergeCell ref="VEO43:VEP43"/>
    <mergeCell ref="VEQ43:VER43"/>
    <mergeCell ref="VES43:VET43"/>
    <mergeCell ref="VEU43:VEV43"/>
    <mergeCell ref="VEW43:VEX43"/>
    <mergeCell ref="VEY43:VEZ43"/>
    <mergeCell ref="VFA43:VFB43"/>
    <mergeCell ref="VFC43:VFD43"/>
    <mergeCell ref="VFE43:VFF43"/>
    <mergeCell ref="VFG43:VFH43"/>
    <mergeCell ref="VFI43:VFJ43"/>
    <mergeCell ref="VFK43:VFL43"/>
    <mergeCell ref="VFM43:VFN43"/>
    <mergeCell ref="VFO43:VFP43"/>
    <mergeCell ref="VFQ43:VFR43"/>
    <mergeCell ref="VFS43:VFT43"/>
    <mergeCell ref="VFU43:VFV43"/>
    <mergeCell ref="VFW43:VFX43"/>
    <mergeCell ref="VFY43:VFZ43"/>
    <mergeCell ref="VGA43:VGB43"/>
    <mergeCell ref="VGC43:VGD43"/>
    <mergeCell ref="VGE43:VGF43"/>
    <mergeCell ref="VGG43:VGH43"/>
    <mergeCell ref="VGI43:VGJ43"/>
    <mergeCell ref="VGK43:VGL43"/>
    <mergeCell ref="VGM43:VGN43"/>
    <mergeCell ref="VGO43:VGP43"/>
    <mergeCell ref="VGQ43:VGR43"/>
    <mergeCell ref="VGS43:VGT43"/>
    <mergeCell ref="VGU43:VGV43"/>
    <mergeCell ref="VGW43:VGX43"/>
    <mergeCell ref="VGY43:VGZ43"/>
    <mergeCell ref="VHA43:VHB43"/>
    <mergeCell ref="VHC43:VHD43"/>
    <mergeCell ref="VHE43:VHF43"/>
    <mergeCell ref="VHG43:VHH43"/>
    <mergeCell ref="VHI43:VHJ43"/>
    <mergeCell ref="VHK43:VHL43"/>
    <mergeCell ref="VHM43:VHN43"/>
    <mergeCell ref="VHO43:VHP43"/>
    <mergeCell ref="VHQ43:VHR43"/>
    <mergeCell ref="VHS43:VHT43"/>
    <mergeCell ref="VHU43:VHV43"/>
    <mergeCell ref="VHW43:VHX43"/>
    <mergeCell ref="VHY43:VHZ43"/>
    <mergeCell ref="VIA43:VIB43"/>
    <mergeCell ref="VIC43:VID43"/>
    <mergeCell ref="VIE43:VIF43"/>
    <mergeCell ref="VIG43:VIH43"/>
    <mergeCell ref="VII43:VIJ43"/>
    <mergeCell ref="VIK43:VIL43"/>
    <mergeCell ref="VIM43:VIN43"/>
    <mergeCell ref="VIO43:VIP43"/>
    <mergeCell ref="VIQ43:VIR43"/>
    <mergeCell ref="VIS43:VIT43"/>
    <mergeCell ref="VIU43:VIV43"/>
    <mergeCell ref="VIW43:VIX43"/>
    <mergeCell ref="VIY43:VIZ43"/>
    <mergeCell ref="VJA43:VJB43"/>
    <mergeCell ref="VJC43:VJD43"/>
    <mergeCell ref="VJE43:VJF43"/>
    <mergeCell ref="VJG43:VJH43"/>
    <mergeCell ref="VJI43:VJJ43"/>
    <mergeCell ref="VJK43:VJL43"/>
    <mergeCell ref="VJM43:VJN43"/>
    <mergeCell ref="VJO43:VJP43"/>
    <mergeCell ref="VJQ43:VJR43"/>
    <mergeCell ref="VJS43:VJT43"/>
    <mergeCell ref="VJU43:VJV43"/>
    <mergeCell ref="VJW43:VJX43"/>
    <mergeCell ref="VJY43:VJZ43"/>
    <mergeCell ref="VKA43:VKB43"/>
    <mergeCell ref="VKC43:VKD43"/>
    <mergeCell ref="VKE43:VKF43"/>
    <mergeCell ref="VKG43:VKH43"/>
    <mergeCell ref="VKI43:VKJ43"/>
    <mergeCell ref="VKK43:VKL43"/>
    <mergeCell ref="VKM43:VKN43"/>
    <mergeCell ref="VKO43:VKP43"/>
    <mergeCell ref="VKQ43:VKR43"/>
    <mergeCell ref="VKS43:VKT43"/>
    <mergeCell ref="VKU43:VKV43"/>
    <mergeCell ref="VKW43:VKX43"/>
    <mergeCell ref="VKY43:VKZ43"/>
    <mergeCell ref="VLA43:VLB43"/>
    <mergeCell ref="VLC43:VLD43"/>
    <mergeCell ref="VLE43:VLF43"/>
    <mergeCell ref="VLG43:VLH43"/>
    <mergeCell ref="VLI43:VLJ43"/>
    <mergeCell ref="VLK43:VLL43"/>
    <mergeCell ref="VLM43:VLN43"/>
    <mergeCell ref="VLO43:VLP43"/>
    <mergeCell ref="VLQ43:VLR43"/>
    <mergeCell ref="VLS43:VLT43"/>
    <mergeCell ref="VLU43:VLV43"/>
    <mergeCell ref="VLW43:VLX43"/>
    <mergeCell ref="VLY43:VLZ43"/>
    <mergeCell ref="VMA43:VMB43"/>
    <mergeCell ref="VMC43:VMD43"/>
    <mergeCell ref="VME43:VMF43"/>
    <mergeCell ref="VMG43:VMH43"/>
    <mergeCell ref="VMI43:VMJ43"/>
    <mergeCell ref="VMK43:VML43"/>
    <mergeCell ref="VMM43:VMN43"/>
    <mergeCell ref="VMO43:VMP43"/>
    <mergeCell ref="VMQ43:VMR43"/>
    <mergeCell ref="VMS43:VMT43"/>
    <mergeCell ref="VMU43:VMV43"/>
    <mergeCell ref="VMW43:VMX43"/>
    <mergeCell ref="VMY43:VMZ43"/>
    <mergeCell ref="VNA43:VNB43"/>
    <mergeCell ref="VNC43:VND43"/>
    <mergeCell ref="VNE43:VNF43"/>
    <mergeCell ref="VNG43:VNH43"/>
    <mergeCell ref="VNI43:VNJ43"/>
    <mergeCell ref="VNK43:VNL43"/>
    <mergeCell ref="VNM43:VNN43"/>
    <mergeCell ref="VNO43:VNP43"/>
    <mergeCell ref="VNQ43:VNR43"/>
    <mergeCell ref="VNS43:VNT43"/>
    <mergeCell ref="VNU43:VNV43"/>
    <mergeCell ref="VNW43:VNX43"/>
    <mergeCell ref="VNY43:VNZ43"/>
    <mergeCell ref="VOA43:VOB43"/>
    <mergeCell ref="VOC43:VOD43"/>
    <mergeCell ref="VOE43:VOF43"/>
    <mergeCell ref="VOG43:VOH43"/>
    <mergeCell ref="VOI43:VOJ43"/>
    <mergeCell ref="VOK43:VOL43"/>
    <mergeCell ref="VOM43:VON43"/>
    <mergeCell ref="VOO43:VOP43"/>
    <mergeCell ref="VOQ43:VOR43"/>
    <mergeCell ref="VOS43:VOT43"/>
    <mergeCell ref="VOU43:VOV43"/>
    <mergeCell ref="VOW43:VOX43"/>
    <mergeCell ref="VOY43:VOZ43"/>
    <mergeCell ref="VPA43:VPB43"/>
    <mergeCell ref="VPC43:VPD43"/>
    <mergeCell ref="VPE43:VPF43"/>
    <mergeCell ref="VPG43:VPH43"/>
    <mergeCell ref="VPI43:VPJ43"/>
    <mergeCell ref="VPK43:VPL43"/>
    <mergeCell ref="VPM43:VPN43"/>
    <mergeCell ref="VPO43:VPP43"/>
    <mergeCell ref="VPQ43:VPR43"/>
    <mergeCell ref="VPS43:VPT43"/>
    <mergeCell ref="VPU43:VPV43"/>
    <mergeCell ref="VPW43:VPX43"/>
    <mergeCell ref="VPY43:VPZ43"/>
    <mergeCell ref="VQA43:VQB43"/>
    <mergeCell ref="VQC43:VQD43"/>
    <mergeCell ref="VQE43:VQF43"/>
    <mergeCell ref="VQG43:VQH43"/>
    <mergeCell ref="VQI43:VQJ43"/>
    <mergeCell ref="VQK43:VQL43"/>
    <mergeCell ref="VQM43:VQN43"/>
    <mergeCell ref="VQO43:VQP43"/>
    <mergeCell ref="VQQ43:VQR43"/>
    <mergeCell ref="VQS43:VQT43"/>
    <mergeCell ref="VQU43:VQV43"/>
    <mergeCell ref="VQW43:VQX43"/>
    <mergeCell ref="VQY43:VQZ43"/>
    <mergeCell ref="VRA43:VRB43"/>
    <mergeCell ref="VRC43:VRD43"/>
    <mergeCell ref="VRE43:VRF43"/>
    <mergeCell ref="VRG43:VRH43"/>
    <mergeCell ref="VRI43:VRJ43"/>
    <mergeCell ref="VRK43:VRL43"/>
    <mergeCell ref="VRM43:VRN43"/>
    <mergeCell ref="VRO43:VRP43"/>
    <mergeCell ref="VRQ43:VRR43"/>
    <mergeCell ref="VRS43:VRT43"/>
    <mergeCell ref="VRU43:VRV43"/>
    <mergeCell ref="VRW43:VRX43"/>
    <mergeCell ref="VRY43:VRZ43"/>
    <mergeCell ref="VSA43:VSB43"/>
    <mergeCell ref="VSC43:VSD43"/>
    <mergeCell ref="VSE43:VSF43"/>
    <mergeCell ref="VSG43:VSH43"/>
    <mergeCell ref="VSI43:VSJ43"/>
    <mergeCell ref="VSK43:VSL43"/>
    <mergeCell ref="VSM43:VSN43"/>
    <mergeCell ref="VSO43:VSP43"/>
    <mergeCell ref="VSQ43:VSR43"/>
    <mergeCell ref="VSS43:VST43"/>
    <mergeCell ref="VSU43:VSV43"/>
    <mergeCell ref="VSW43:VSX43"/>
    <mergeCell ref="VSY43:VSZ43"/>
    <mergeCell ref="VTA43:VTB43"/>
    <mergeCell ref="VTC43:VTD43"/>
    <mergeCell ref="VTE43:VTF43"/>
    <mergeCell ref="VTG43:VTH43"/>
    <mergeCell ref="VTI43:VTJ43"/>
    <mergeCell ref="VTK43:VTL43"/>
    <mergeCell ref="VTM43:VTN43"/>
    <mergeCell ref="VTO43:VTP43"/>
    <mergeCell ref="VTQ43:VTR43"/>
    <mergeCell ref="VTS43:VTT43"/>
    <mergeCell ref="VTU43:VTV43"/>
    <mergeCell ref="VTW43:VTX43"/>
    <mergeCell ref="VTY43:VTZ43"/>
    <mergeCell ref="VUA43:VUB43"/>
    <mergeCell ref="VUC43:VUD43"/>
    <mergeCell ref="VUE43:VUF43"/>
    <mergeCell ref="VUG43:VUH43"/>
    <mergeCell ref="VUI43:VUJ43"/>
    <mergeCell ref="VUK43:VUL43"/>
    <mergeCell ref="VUM43:VUN43"/>
    <mergeCell ref="VUO43:VUP43"/>
    <mergeCell ref="VUQ43:VUR43"/>
    <mergeCell ref="VUS43:VUT43"/>
    <mergeCell ref="VUU43:VUV43"/>
    <mergeCell ref="VUW43:VUX43"/>
    <mergeCell ref="VUY43:VUZ43"/>
    <mergeCell ref="VVA43:VVB43"/>
    <mergeCell ref="VVC43:VVD43"/>
    <mergeCell ref="VVE43:VVF43"/>
    <mergeCell ref="VVG43:VVH43"/>
    <mergeCell ref="VVI43:VVJ43"/>
    <mergeCell ref="VVK43:VVL43"/>
    <mergeCell ref="VVM43:VVN43"/>
    <mergeCell ref="VVO43:VVP43"/>
    <mergeCell ref="VVQ43:VVR43"/>
    <mergeCell ref="VVS43:VVT43"/>
    <mergeCell ref="VVU43:VVV43"/>
    <mergeCell ref="VVW43:VVX43"/>
    <mergeCell ref="VVY43:VVZ43"/>
    <mergeCell ref="VWA43:VWB43"/>
    <mergeCell ref="VWC43:VWD43"/>
    <mergeCell ref="VWE43:VWF43"/>
    <mergeCell ref="VWG43:VWH43"/>
    <mergeCell ref="VWI43:VWJ43"/>
    <mergeCell ref="VWK43:VWL43"/>
    <mergeCell ref="VWM43:VWN43"/>
    <mergeCell ref="VWO43:VWP43"/>
    <mergeCell ref="VWQ43:VWR43"/>
    <mergeCell ref="VWS43:VWT43"/>
    <mergeCell ref="VWU43:VWV43"/>
    <mergeCell ref="VWW43:VWX43"/>
    <mergeCell ref="VWY43:VWZ43"/>
    <mergeCell ref="VXA43:VXB43"/>
    <mergeCell ref="VXC43:VXD43"/>
    <mergeCell ref="VXE43:VXF43"/>
    <mergeCell ref="VXG43:VXH43"/>
    <mergeCell ref="VXI43:VXJ43"/>
    <mergeCell ref="VXK43:VXL43"/>
    <mergeCell ref="VXM43:VXN43"/>
    <mergeCell ref="VXO43:VXP43"/>
    <mergeCell ref="VXQ43:VXR43"/>
    <mergeCell ref="VXS43:VXT43"/>
    <mergeCell ref="VXU43:VXV43"/>
    <mergeCell ref="VXW43:VXX43"/>
    <mergeCell ref="VXY43:VXZ43"/>
    <mergeCell ref="VYA43:VYB43"/>
    <mergeCell ref="VYC43:VYD43"/>
    <mergeCell ref="VYE43:VYF43"/>
    <mergeCell ref="VYG43:VYH43"/>
    <mergeCell ref="VYI43:VYJ43"/>
    <mergeCell ref="VYK43:VYL43"/>
    <mergeCell ref="VYM43:VYN43"/>
    <mergeCell ref="VYO43:VYP43"/>
    <mergeCell ref="VYQ43:VYR43"/>
    <mergeCell ref="VYS43:VYT43"/>
    <mergeCell ref="VYU43:VYV43"/>
    <mergeCell ref="VYW43:VYX43"/>
    <mergeCell ref="VYY43:VYZ43"/>
    <mergeCell ref="VZA43:VZB43"/>
    <mergeCell ref="VZC43:VZD43"/>
    <mergeCell ref="VZE43:VZF43"/>
    <mergeCell ref="VZG43:VZH43"/>
    <mergeCell ref="VZI43:VZJ43"/>
    <mergeCell ref="VZK43:VZL43"/>
    <mergeCell ref="VZM43:VZN43"/>
    <mergeCell ref="VZO43:VZP43"/>
    <mergeCell ref="VZQ43:VZR43"/>
    <mergeCell ref="VZS43:VZT43"/>
    <mergeCell ref="VZU43:VZV43"/>
    <mergeCell ref="VZW43:VZX43"/>
    <mergeCell ref="VZY43:VZZ43"/>
    <mergeCell ref="WAA43:WAB43"/>
    <mergeCell ref="WAC43:WAD43"/>
    <mergeCell ref="WAE43:WAF43"/>
    <mergeCell ref="WAG43:WAH43"/>
    <mergeCell ref="WAI43:WAJ43"/>
    <mergeCell ref="WAK43:WAL43"/>
    <mergeCell ref="WAM43:WAN43"/>
    <mergeCell ref="WAO43:WAP43"/>
    <mergeCell ref="WAQ43:WAR43"/>
    <mergeCell ref="WAS43:WAT43"/>
    <mergeCell ref="WAU43:WAV43"/>
    <mergeCell ref="WAW43:WAX43"/>
    <mergeCell ref="WAY43:WAZ43"/>
    <mergeCell ref="WBA43:WBB43"/>
    <mergeCell ref="WBC43:WBD43"/>
    <mergeCell ref="WBE43:WBF43"/>
    <mergeCell ref="WBG43:WBH43"/>
    <mergeCell ref="WBI43:WBJ43"/>
    <mergeCell ref="WBK43:WBL43"/>
    <mergeCell ref="WBM43:WBN43"/>
    <mergeCell ref="WBO43:WBP43"/>
    <mergeCell ref="WBQ43:WBR43"/>
    <mergeCell ref="WBS43:WBT43"/>
    <mergeCell ref="WBU43:WBV43"/>
    <mergeCell ref="WBW43:WBX43"/>
    <mergeCell ref="WBY43:WBZ43"/>
    <mergeCell ref="WCA43:WCB43"/>
    <mergeCell ref="WCC43:WCD43"/>
    <mergeCell ref="WCE43:WCF43"/>
    <mergeCell ref="WCG43:WCH43"/>
    <mergeCell ref="WCI43:WCJ43"/>
    <mergeCell ref="WCK43:WCL43"/>
    <mergeCell ref="WCM43:WCN43"/>
    <mergeCell ref="WCO43:WCP43"/>
    <mergeCell ref="WCQ43:WCR43"/>
    <mergeCell ref="WCS43:WCT43"/>
    <mergeCell ref="WCU43:WCV43"/>
    <mergeCell ref="WCW43:WCX43"/>
    <mergeCell ref="WCY43:WCZ43"/>
    <mergeCell ref="WDA43:WDB43"/>
    <mergeCell ref="WDC43:WDD43"/>
    <mergeCell ref="WDE43:WDF43"/>
    <mergeCell ref="WDG43:WDH43"/>
    <mergeCell ref="WDI43:WDJ43"/>
    <mergeCell ref="WDK43:WDL43"/>
    <mergeCell ref="WDM43:WDN43"/>
    <mergeCell ref="WDO43:WDP43"/>
    <mergeCell ref="WDQ43:WDR43"/>
    <mergeCell ref="WDS43:WDT43"/>
    <mergeCell ref="WDU43:WDV43"/>
    <mergeCell ref="WDW43:WDX43"/>
    <mergeCell ref="WDY43:WDZ43"/>
    <mergeCell ref="WEA43:WEB43"/>
    <mergeCell ref="WEC43:WED43"/>
    <mergeCell ref="WEE43:WEF43"/>
    <mergeCell ref="WEG43:WEH43"/>
    <mergeCell ref="WEI43:WEJ43"/>
    <mergeCell ref="WEK43:WEL43"/>
    <mergeCell ref="WEM43:WEN43"/>
    <mergeCell ref="WEO43:WEP43"/>
    <mergeCell ref="WEQ43:WER43"/>
    <mergeCell ref="WES43:WET43"/>
    <mergeCell ref="WEU43:WEV43"/>
    <mergeCell ref="WEW43:WEX43"/>
    <mergeCell ref="WEY43:WEZ43"/>
    <mergeCell ref="WFA43:WFB43"/>
    <mergeCell ref="WFC43:WFD43"/>
    <mergeCell ref="WFE43:WFF43"/>
    <mergeCell ref="WFG43:WFH43"/>
    <mergeCell ref="WFI43:WFJ43"/>
    <mergeCell ref="WFK43:WFL43"/>
    <mergeCell ref="WFM43:WFN43"/>
    <mergeCell ref="WFO43:WFP43"/>
    <mergeCell ref="WFQ43:WFR43"/>
    <mergeCell ref="WFS43:WFT43"/>
    <mergeCell ref="WFU43:WFV43"/>
    <mergeCell ref="WFW43:WFX43"/>
    <mergeCell ref="WFY43:WFZ43"/>
    <mergeCell ref="WGA43:WGB43"/>
    <mergeCell ref="WGC43:WGD43"/>
    <mergeCell ref="WGE43:WGF43"/>
    <mergeCell ref="WGG43:WGH43"/>
    <mergeCell ref="WGI43:WGJ43"/>
    <mergeCell ref="WGK43:WGL43"/>
    <mergeCell ref="WGM43:WGN43"/>
    <mergeCell ref="WGO43:WGP43"/>
    <mergeCell ref="WGQ43:WGR43"/>
    <mergeCell ref="WGS43:WGT43"/>
    <mergeCell ref="WGU43:WGV43"/>
    <mergeCell ref="WGW43:WGX43"/>
    <mergeCell ref="WGY43:WGZ43"/>
    <mergeCell ref="WHA43:WHB43"/>
    <mergeCell ref="WHC43:WHD43"/>
    <mergeCell ref="WHE43:WHF43"/>
    <mergeCell ref="WHG43:WHH43"/>
    <mergeCell ref="WHI43:WHJ43"/>
    <mergeCell ref="WHK43:WHL43"/>
    <mergeCell ref="WHM43:WHN43"/>
    <mergeCell ref="WHO43:WHP43"/>
    <mergeCell ref="WHQ43:WHR43"/>
    <mergeCell ref="WHS43:WHT43"/>
    <mergeCell ref="WHU43:WHV43"/>
    <mergeCell ref="WHW43:WHX43"/>
    <mergeCell ref="WHY43:WHZ43"/>
    <mergeCell ref="WIA43:WIB43"/>
    <mergeCell ref="WIC43:WID43"/>
    <mergeCell ref="WIE43:WIF43"/>
    <mergeCell ref="WIG43:WIH43"/>
    <mergeCell ref="WII43:WIJ43"/>
    <mergeCell ref="WIK43:WIL43"/>
    <mergeCell ref="WIM43:WIN43"/>
    <mergeCell ref="WIO43:WIP43"/>
    <mergeCell ref="WIQ43:WIR43"/>
    <mergeCell ref="WIS43:WIT43"/>
    <mergeCell ref="WIU43:WIV43"/>
    <mergeCell ref="WIW43:WIX43"/>
    <mergeCell ref="WIY43:WIZ43"/>
    <mergeCell ref="WJA43:WJB43"/>
    <mergeCell ref="WJC43:WJD43"/>
    <mergeCell ref="WJE43:WJF43"/>
    <mergeCell ref="WJG43:WJH43"/>
    <mergeCell ref="WJI43:WJJ43"/>
    <mergeCell ref="WJK43:WJL43"/>
    <mergeCell ref="WJM43:WJN43"/>
    <mergeCell ref="WJO43:WJP43"/>
    <mergeCell ref="WJQ43:WJR43"/>
    <mergeCell ref="WJS43:WJT43"/>
    <mergeCell ref="WJU43:WJV43"/>
    <mergeCell ref="WJW43:WJX43"/>
    <mergeCell ref="WJY43:WJZ43"/>
    <mergeCell ref="WKA43:WKB43"/>
    <mergeCell ref="WKC43:WKD43"/>
    <mergeCell ref="WKE43:WKF43"/>
    <mergeCell ref="WKG43:WKH43"/>
    <mergeCell ref="WKI43:WKJ43"/>
    <mergeCell ref="WKK43:WKL43"/>
    <mergeCell ref="WKM43:WKN43"/>
    <mergeCell ref="WKO43:WKP43"/>
    <mergeCell ref="WKQ43:WKR43"/>
    <mergeCell ref="WKS43:WKT43"/>
    <mergeCell ref="WKU43:WKV43"/>
    <mergeCell ref="WKW43:WKX43"/>
    <mergeCell ref="WKY43:WKZ43"/>
    <mergeCell ref="WLA43:WLB43"/>
    <mergeCell ref="WLC43:WLD43"/>
    <mergeCell ref="WLE43:WLF43"/>
    <mergeCell ref="WLG43:WLH43"/>
    <mergeCell ref="WLI43:WLJ43"/>
    <mergeCell ref="WLK43:WLL43"/>
    <mergeCell ref="WLM43:WLN43"/>
    <mergeCell ref="WLO43:WLP43"/>
    <mergeCell ref="WLQ43:WLR43"/>
    <mergeCell ref="WLS43:WLT43"/>
    <mergeCell ref="WLU43:WLV43"/>
    <mergeCell ref="WLW43:WLX43"/>
    <mergeCell ref="WLY43:WLZ43"/>
    <mergeCell ref="WMA43:WMB43"/>
    <mergeCell ref="WMC43:WMD43"/>
    <mergeCell ref="WME43:WMF43"/>
    <mergeCell ref="WMG43:WMH43"/>
    <mergeCell ref="WMI43:WMJ43"/>
    <mergeCell ref="WMK43:WML43"/>
    <mergeCell ref="WMM43:WMN43"/>
    <mergeCell ref="WMO43:WMP43"/>
    <mergeCell ref="WMQ43:WMR43"/>
    <mergeCell ref="WMS43:WMT43"/>
    <mergeCell ref="WMU43:WMV43"/>
    <mergeCell ref="WMW43:WMX43"/>
    <mergeCell ref="WMY43:WMZ43"/>
    <mergeCell ref="WNA43:WNB43"/>
    <mergeCell ref="WNC43:WND43"/>
    <mergeCell ref="WNE43:WNF43"/>
    <mergeCell ref="WNG43:WNH43"/>
    <mergeCell ref="WNI43:WNJ43"/>
    <mergeCell ref="WNK43:WNL43"/>
    <mergeCell ref="WNM43:WNN43"/>
    <mergeCell ref="WNO43:WNP43"/>
    <mergeCell ref="WNQ43:WNR43"/>
    <mergeCell ref="WNS43:WNT43"/>
    <mergeCell ref="WNU43:WNV43"/>
    <mergeCell ref="WNW43:WNX43"/>
    <mergeCell ref="WNY43:WNZ43"/>
    <mergeCell ref="WOA43:WOB43"/>
    <mergeCell ref="WOC43:WOD43"/>
    <mergeCell ref="WOE43:WOF43"/>
    <mergeCell ref="WOG43:WOH43"/>
    <mergeCell ref="WOI43:WOJ43"/>
    <mergeCell ref="WOK43:WOL43"/>
    <mergeCell ref="WOM43:WON43"/>
    <mergeCell ref="WOO43:WOP43"/>
    <mergeCell ref="WOQ43:WOR43"/>
    <mergeCell ref="WOS43:WOT43"/>
    <mergeCell ref="WOU43:WOV43"/>
    <mergeCell ref="WOW43:WOX43"/>
    <mergeCell ref="WOY43:WOZ43"/>
    <mergeCell ref="WPA43:WPB43"/>
    <mergeCell ref="WPC43:WPD43"/>
    <mergeCell ref="WPE43:WPF43"/>
    <mergeCell ref="WPG43:WPH43"/>
    <mergeCell ref="WPI43:WPJ43"/>
    <mergeCell ref="WPK43:WPL43"/>
    <mergeCell ref="WPM43:WPN43"/>
    <mergeCell ref="WPO43:WPP43"/>
    <mergeCell ref="WPQ43:WPR43"/>
    <mergeCell ref="WPS43:WPT43"/>
    <mergeCell ref="WPU43:WPV43"/>
    <mergeCell ref="WPW43:WPX43"/>
    <mergeCell ref="WPY43:WPZ43"/>
    <mergeCell ref="WQA43:WQB43"/>
    <mergeCell ref="WQC43:WQD43"/>
    <mergeCell ref="WQE43:WQF43"/>
    <mergeCell ref="WQG43:WQH43"/>
    <mergeCell ref="WQI43:WQJ43"/>
    <mergeCell ref="WQK43:WQL43"/>
    <mergeCell ref="WQM43:WQN43"/>
    <mergeCell ref="WQO43:WQP43"/>
    <mergeCell ref="WQQ43:WQR43"/>
    <mergeCell ref="WQS43:WQT43"/>
    <mergeCell ref="WQU43:WQV43"/>
    <mergeCell ref="WQW43:WQX43"/>
    <mergeCell ref="WQY43:WQZ43"/>
    <mergeCell ref="WRA43:WRB43"/>
    <mergeCell ref="WRC43:WRD43"/>
    <mergeCell ref="WRE43:WRF43"/>
    <mergeCell ref="WRG43:WRH43"/>
    <mergeCell ref="WRI43:WRJ43"/>
    <mergeCell ref="WRK43:WRL43"/>
    <mergeCell ref="WRM43:WRN43"/>
    <mergeCell ref="WRO43:WRP43"/>
    <mergeCell ref="WRQ43:WRR43"/>
    <mergeCell ref="WRS43:WRT43"/>
    <mergeCell ref="WRU43:WRV43"/>
    <mergeCell ref="WRW43:WRX43"/>
    <mergeCell ref="WRY43:WRZ43"/>
    <mergeCell ref="WSA43:WSB43"/>
    <mergeCell ref="WSC43:WSD43"/>
    <mergeCell ref="WSE43:WSF43"/>
    <mergeCell ref="WSG43:WSH43"/>
    <mergeCell ref="WSI43:WSJ43"/>
    <mergeCell ref="WSK43:WSL43"/>
    <mergeCell ref="WSM43:WSN43"/>
    <mergeCell ref="WSO43:WSP43"/>
    <mergeCell ref="WSQ43:WSR43"/>
    <mergeCell ref="WSS43:WST43"/>
    <mergeCell ref="WSU43:WSV43"/>
    <mergeCell ref="WSW43:WSX43"/>
    <mergeCell ref="WSY43:WSZ43"/>
    <mergeCell ref="WTA43:WTB43"/>
    <mergeCell ref="WTC43:WTD43"/>
    <mergeCell ref="WTE43:WTF43"/>
    <mergeCell ref="WTG43:WTH43"/>
    <mergeCell ref="WTI43:WTJ43"/>
    <mergeCell ref="WTK43:WTL43"/>
    <mergeCell ref="WTM43:WTN43"/>
    <mergeCell ref="WTO43:WTP43"/>
    <mergeCell ref="WTQ43:WTR43"/>
    <mergeCell ref="WTS43:WTT43"/>
    <mergeCell ref="WTU43:WTV43"/>
    <mergeCell ref="WTW43:WTX43"/>
    <mergeCell ref="WTY43:WTZ43"/>
    <mergeCell ref="WUA43:WUB43"/>
    <mergeCell ref="WUC43:WUD43"/>
    <mergeCell ref="WUE43:WUF43"/>
    <mergeCell ref="WUG43:WUH43"/>
    <mergeCell ref="WUI43:WUJ43"/>
    <mergeCell ref="WUK43:WUL43"/>
    <mergeCell ref="WUM43:WUN43"/>
    <mergeCell ref="WUO43:WUP43"/>
    <mergeCell ref="WUQ43:WUR43"/>
    <mergeCell ref="WUS43:WUT43"/>
    <mergeCell ref="WUU43:WUV43"/>
    <mergeCell ref="WUW43:WUX43"/>
    <mergeCell ref="WUY43:WUZ43"/>
    <mergeCell ref="WVA43:WVB43"/>
    <mergeCell ref="WVC43:WVD43"/>
    <mergeCell ref="WVE43:WVF43"/>
    <mergeCell ref="WVG43:WVH43"/>
    <mergeCell ref="WVI43:WVJ43"/>
    <mergeCell ref="WVK43:WVL43"/>
    <mergeCell ref="WVM43:WVN43"/>
    <mergeCell ref="WVO43:WVP43"/>
    <mergeCell ref="WVQ43:WVR43"/>
    <mergeCell ref="WVS43:WVT43"/>
    <mergeCell ref="WVU43:WVV43"/>
    <mergeCell ref="WVW43:WVX43"/>
    <mergeCell ref="WVY43:WVZ43"/>
    <mergeCell ref="WWA43:WWB43"/>
    <mergeCell ref="WWC43:WWD43"/>
    <mergeCell ref="WWE43:WWF43"/>
    <mergeCell ref="WWG43:WWH43"/>
    <mergeCell ref="WWI43:WWJ43"/>
    <mergeCell ref="WWK43:WWL43"/>
    <mergeCell ref="WWM43:WWN43"/>
    <mergeCell ref="WWO43:WWP43"/>
    <mergeCell ref="WWQ43:WWR43"/>
    <mergeCell ref="WWS43:WWT43"/>
    <mergeCell ref="WWU43:WWV43"/>
    <mergeCell ref="WWW43:WWX43"/>
    <mergeCell ref="WWY43:WWZ43"/>
    <mergeCell ref="WXA43:WXB43"/>
    <mergeCell ref="WXC43:WXD43"/>
    <mergeCell ref="WXE43:WXF43"/>
    <mergeCell ref="WXG43:WXH43"/>
    <mergeCell ref="WXI43:WXJ43"/>
    <mergeCell ref="WXK43:WXL43"/>
    <mergeCell ref="WXM43:WXN43"/>
    <mergeCell ref="WXO43:WXP43"/>
    <mergeCell ref="WXQ43:WXR43"/>
    <mergeCell ref="WXS43:WXT43"/>
    <mergeCell ref="WXU43:WXV43"/>
    <mergeCell ref="WXW43:WXX43"/>
    <mergeCell ref="WXY43:WXZ43"/>
    <mergeCell ref="WYA43:WYB43"/>
    <mergeCell ref="WYC43:WYD43"/>
    <mergeCell ref="WYE43:WYF43"/>
    <mergeCell ref="WYG43:WYH43"/>
    <mergeCell ref="WYI43:WYJ43"/>
    <mergeCell ref="WYK43:WYL43"/>
    <mergeCell ref="WYM43:WYN43"/>
    <mergeCell ref="WYO43:WYP43"/>
    <mergeCell ref="WYQ43:WYR43"/>
    <mergeCell ref="WYS43:WYT43"/>
    <mergeCell ref="WYU43:WYV43"/>
    <mergeCell ref="WYW43:WYX43"/>
    <mergeCell ref="WYY43:WYZ43"/>
    <mergeCell ref="WZA43:WZB43"/>
    <mergeCell ref="WZC43:WZD43"/>
    <mergeCell ref="WZE43:WZF43"/>
    <mergeCell ref="WZG43:WZH43"/>
    <mergeCell ref="WZI43:WZJ43"/>
    <mergeCell ref="WZK43:WZL43"/>
    <mergeCell ref="WZM43:WZN43"/>
    <mergeCell ref="WZO43:WZP43"/>
    <mergeCell ref="WZQ43:WZR43"/>
    <mergeCell ref="WZS43:WZT43"/>
    <mergeCell ref="WZU43:WZV43"/>
    <mergeCell ref="WZW43:WZX43"/>
    <mergeCell ref="WZY43:WZZ43"/>
    <mergeCell ref="XAA43:XAB43"/>
    <mergeCell ref="XAC43:XAD43"/>
    <mergeCell ref="XAE43:XAF43"/>
    <mergeCell ref="XAG43:XAH43"/>
    <mergeCell ref="XAI43:XAJ43"/>
    <mergeCell ref="XAK43:XAL43"/>
    <mergeCell ref="XAM43:XAN43"/>
    <mergeCell ref="XAO43:XAP43"/>
    <mergeCell ref="XAQ43:XAR43"/>
    <mergeCell ref="XAS43:XAT43"/>
    <mergeCell ref="XAU43:XAV43"/>
    <mergeCell ref="XAW43:XAX43"/>
    <mergeCell ref="XAY43:XAZ43"/>
    <mergeCell ref="XBA43:XBB43"/>
    <mergeCell ref="XBC43:XBD43"/>
    <mergeCell ref="XBE43:XBF43"/>
    <mergeCell ref="XBG43:XBH43"/>
    <mergeCell ref="XBI43:XBJ43"/>
    <mergeCell ref="XBK43:XBL43"/>
    <mergeCell ref="XBM43:XBN43"/>
    <mergeCell ref="XBO43:XBP43"/>
    <mergeCell ref="XBQ43:XBR43"/>
    <mergeCell ref="XBS43:XBT43"/>
    <mergeCell ref="XBU43:XBV43"/>
    <mergeCell ref="XBW43:XBX43"/>
    <mergeCell ref="XBY43:XBZ43"/>
    <mergeCell ref="XCA43:XCB43"/>
    <mergeCell ref="XCC43:XCD43"/>
    <mergeCell ref="XCE43:XCF43"/>
    <mergeCell ref="XCG43:XCH43"/>
    <mergeCell ref="XCI43:XCJ43"/>
    <mergeCell ref="XCK43:XCL43"/>
    <mergeCell ref="XCM43:XCN43"/>
    <mergeCell ref="XCO43:XCP43"/>
    <mergeCell ref="XCQ43:XCR43"/>
    <mergeCell ref="XCS43:XCT43"/>
    <mergeCell ref="XCU43:XCV43"/>
    <mergeCell ref="XCW43:XCX43"/>
    <mergeCell ref="XCY43:XCZ43"/>
    <mergeCell ref="XDA43:XDB43"/>
    <mergeCell ref="XDC43:XDD43"/>
    <mergeCell ref="XDE43:XDF43"/>
    <mergeCell ref="XDG43:XDH43"/>
    <mergeCell ref="XDI43:XDJ43"/>
    <mergeCell ref="XDK43:XDL43"/>
    <mergeCell ref="XDM43:XDN43"/>
    <mergeCell ref="XDO43:XDP43"/>
    <mergeCell ref="XDQ43:XDR43"/>
    <mergeCell ref="XDS43:XDT43"/>
    <mergeCell ref="XDU43:XDV43"/>
    <mergeCell ref="XDW43:XDX43"/>
    <mergeCell ref="XDY43:XDZ43"/>
    <mergeCell ref="XEA43:XEB43"/>
    <mergeCell ref="XEC43:XED43"/>
    <mergeCell ref="XEE43:XEF43"/>
    <mergeCell ref="XEG43:XEH43"/>
    <mergeCell ref="XEI43:XEJ43"/>
    <mergeCell ref="XEK43:XEL43"/>
    <mergeCell ref="XEM43:XEN43"/>
    <mergeCell ref="XEO43:XEP43"/>
    <mergeCell ref="XEQ43:XER43"/>
  </mergeCells>
  <conditionalFormatting sqref="E4">
    <cfRule type="cellIs" dxfId="1" priority="2" stopIfTrue="1" operator="lessThan">
      <formula>0</formula>
    </cfRule>
  </conditionalFormatting>
  <conditionalFormatting sqref="E5:E42">
    <cfRule type="cellIs" dxfId="1"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GridLines="0" showZeros="0" view="pageBreakPreview" zoomScaleNormal="85" topLeftCell="A7" workbookViewId="0">
      <selection activeCell="A24" sqref="A24"/>
    </sheetView>
  </sheetViews>
  <sheetFormatPr defaultColWidth="9" defaultRowHeight="14.25" outlineLevelCol="5"/>
  <cols>
    <col min="1" max="1" width="43.6333333333333" style="174" customWidth="1"/>
    <col min="2" max="2" width="20.6333333333333" style="177" customWidth="1"/>
    <col min="3" max="3" width="20.6333333333333" style="174" customWidth="1"/>
    <col min="4" max="4" width="21.125" style="402" customWidth="1"/>
    <col min="5" max="5" width="12.6333333333333" style="174"/>
    <col min="6" max="16377" width="9" style="174"/>
    <col min="16378" max="16379" width="35.6333333333333" style="174"/>
    <col min="16380" max="16384" width="9" style="174"/>
  </cols>
  <sheetData>
    <row r="1" ht="45" customHeight="1" spans="1:4">
      <c r="A1" s="180" t="s">
        <v>1236</v>
      </c>
      <c r="B1" s="180"/>
      <c r="C1" s="180"/>
      <c r="D1" s="180"/>
    </row>
    <row r="2" ht="20.1" customHeight="1" spans="1:4">
      <c r="A2" s="181"/>
      <c r="B2" s="181"/>
      <c r="C2" s="403"/>
      <c r="D2" s="404" t="s">
        <v>2</v>
      </c>
    </row>
    <row r="3" s="175" customFormat="1" ht="45" customHeight="1" spans="1:4">
      <c r="A3" s="405" t="s">
        <v>1237</v>
      </c>
      <c r="B3" s="183" t="s">
        <v>1234</v>
      </c>
      <c r="C3" s="406" t="s">
        <v>1238</v>
      </c>
      <c r="D3" s="406" t="s">
        <v>1239</v>
      </c>
    </row>
    <row r="4" ht="36" customHeight="1" spans="1:4">
      <c r="A4" s="407" t="s">
        <v>1240</v>
      </c>
      <c r="B4" s="408"/>
      <c r="C4" s="408"/>
      <c r="D4" s="408"/>
    </row>
    <row r="5" ht="36" customHeight="1" spans="1:6">
      <c r="A5" s="409"/>
      <c r="B5" s="185"/>
      <c r="C5" s="185"/>
      <c r="D5" s="410"/>
      <c r="F5" s="174" t="s">
        <v>1241</v>
      </c>
    </row>
    <row r="6" ht="36" customHeight="1" spans="1:4">
      <c r="A6" s="409"/>
      <c r="B6" s="185"/>
      <c r="C6" s="185"/>
      <c r="D6" s="410"/>
    </row>
    <row r="7" ht="36" customHeight="1" spans="1:4">
      <c r="A7" s="409"/>
      <c r="B7" s="185"/>
      <c r="C7" s="185"/>
      <c r="D7" s="410"/>
    </row>
    <row r="8" ht="36" customHeight="1" spans="1:4">
      <c r="A8" s="409"/>
      <c r="B8" s="185"/>
      <c r="C8" s="185"/>
      <c r="D8" s="410"/>
    </row>
    <row r="9" ht="36" customHeight="1" spans="1:4">
      <c r="A9" s="409"/>
      <c r="B9" s="185"/>
      <c r="C9" s="185"/>
      <c r="D9" s="410"/>
    </row>
    <row r="10" ht="36" customHeight="1" spans="1:4">
      <c r="A10" s="409"/>
      <c r="B10" s="185"/>
      <c r="C10" s="185"/>
      <c r="D10" s="410"/>
    </row>
    <row r="11" ht="36" customHeight="1" spans="1:4">
      <c r="A11" s="409"/>
      <c r="B11" s="185"/>
      <c r="C11" s="185"/>
      <c r="D11" s="410"/>
    </row>
    <row r="12" ht="36" customHeight="1" spans="1:4">
      <c r="A12" s="407" t="s">
        <v>1242</v>
      </c>
      <c r="B12" s="185"/>
      <c r="C12" s="185"/>
      <c r="D12" s="410"/>
    </row>
    <row r="13" ht="36" customHeight="1" spans="1:4">
      <c r="A13" s="409"/>
      <c r="B13" s="185"/>
      <c r="C13" s="185"/>
      <c r="D13" s="410"/>
    </row>
    <row r="14" ht="36" customHeight="1" spans="1:4">
      <c r="A14" s="409"/>
      <c r="B14" s="185"/>
      <c r="C14" s="185"/>
      <c r="D14" s="410"/>
    </row>
    <row r="15" ht="36" customHeight="1" spans="1:4">
      <c r="A15" s="409"/>
      <c r="B15" s="185"/>
      <c r="C15" s="185"/>
      <c r="D15" s="410"/>
    </row>
    <row r="16" ht="36" customHeight="1" spans="1:4">
      <c r="A16" s="409"/>
      <c r="B16" s="185"/>
      <c r="C16" s="185"/>
      <c r="D16" s="410"/>
    </row>
    <row r="17" ht="36" customHeight="1" spans="1:4">
      <c r="A17" s="409"/>
      <c r="B17" s="185"/>
      <c r="C17" s="185"/>
      <c r="D17" s="410"/>
    </row>
    <row r="18" ht="36" customHeight="1" spans="1:4">
      <c r="A18" s="409"/>
      <c r="B18" s="185"/>
      <c r="C18" s="185"/>
      <c r="D18" s="410"/>
    </row>
    <row r="19" ht="36" customHeight="1" spans="1:4">
      <c r="A19" s="409"/>
      <c r="B19" s="185"/>
      <c r="C19" s="185"/>
      <c r="D19" s="410"/>
    </row>
    <row r="20" ht="52" customHeight="1" spans="1:4">
      <c r="A20" s="191" t="s">
        <v>1243</v>
      </c>
      <c r="B20" s="192"/>
      <c r="C20" s="192"/>
      <c r="D20" s="192"/>
    </row>
    <row r="21" spans="3:3">
      <c r="C21" s="411"/>
    </row>
    <row r="22" spans="3:3">
      <c r="C22" s="411"/>
    </row>
    <row r="23" spans="3:3">
      <c r="C23" s="411"/>
    </row>
  </sheetData>
  <mergeCells count="2">
    <mergeCell ref="A1:D1"/>
    <mergeCell ref="A20:D20"/>
  </mergeCells>
  <conditionalFormatting sqref="D1:G1">
    <cfRule type="cellIs" dxfId="0" priority="3" stopIfTrue="1" operator="greaterThanOrEqual">
      <formula>10</formula>
    </cfRule>
    <cfRule type="cellIs" dxfId="0" priority="4" stopIfTrue="1" operator="lessThanOrEqual">
      <formula>-1</formula>
    </cfRule>
  </conditionalFormatting>
  <conditionalFormatting sqref="B3:G3">
    <cfRule type="cellIs" dxfId="0" priority="2" stopIfTrue="1" operator="lessThanOrEqual">
      <formula>-1</formula>
    </cfRule>
  </conditionalFormatting>
  <conditionalFormatting sqref="B4:C5 C9:G19 D4:G7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E11"/>
  <sheetViews>
    <sheetView workbookViewId="0">
      <selection activeCell="G11" sqref="G11"/>
    </sheetView>
  </sheetViews>
  <sheetFormatPr defaultColWidth="9" defaultRowHeight="13.5" outlineLevelCol="4"/>
  <cols>
    <col min="1" max="1" width="37.7583333333333" style="365" customWidth="1"/>
    <col min="2" max="2" width="22" style="387" customWidth="1"/>
    <col min="3" max="4" width="23.8833333333333" style="387" customWidth="1"/>
    <col min="5" max="5" width="24.5" style="387" customWidth="1"/>
    <col min="6" max="248" width="9" style="365"/>
    <col min="249" max="16384" width="9" style="11"/>
  </cols>
  <sheetData>
    <row r="1" s="365" customFormat="1" ht="40.5" customHeight="1" spans="1:5">
      <c r="A1" s="367" t="s">
        <v>1244</v>
      </c>
      <c r="B1" s="367"/>
      <c r="C1" s="367"/>
      <c r="D1" s="367"/>
      <c r="E1" s="367"/>
    </row>
    <row r="2" s="365" customFormat="1" ht="17" customHeight="1" spans="1:5">
      <c r="A2" s="388"/>
      <c r="B2" s="388"/>
      <c r="C2" s="388"/>
      <c r="D2" s="389"/>
      <c r="E2" s="390" t="s">
        <v>2</v>
      </c>
    </row>
    <row r="3" s="11" customFormat="1" ht="24.95" customHeight="1" spans="1:5">
      <c r="A3" s="391" t="s">
        <v>4</v>
      </c>
      <c r="B3" s="391" t="s">
        <v>105</v>
      </c>
      <c r="C3" s="391" t="s">
        <v>6</v>
      </c>
      <c r="D3" s="392" t="s">
        <v>1245</v>
      </c>
      <c r="E3" s="393"/>
    </row>
    <row r="4" s="11" customFormat="1" ht="24.95" customHeight="1" spans="1:5">
      <c r="A4" s="394"/>
      <c r="B4" s="394"/>
      <c r="C4" s="394"/>
      <c r="D4" s="183" t="s">
        <v>1246</v>
      </c>
      <c r="E4" s="183" t="s">
        <v>1247</v>
      </c>
    </row>
    <row r="5" s="365" customFormat="1" ht="35" customHeight="1" spans="1:5">
      <c r="A5" s="395" t="s">
        <v>1234</v>
      </c>
      <c r="B5" s="396">
        <f>SUM(B6,B7,B8)</f>
        <v>805</v>
      </c>
      <c r="C5" s="396">
        <f>SUM(C6,C7,C8)</f>
        <v>1161</v>
      </c>
      <c r="D5" s="396">
        <f t="shared" ref="D5:D10" si="0">C5-B5</f>
        <v>356</v>
      </c>
      <c r="E5" s="397">
        <f>D5/B5</f>
        <v>0.4422</v>
      </c>
    </row>
    <row r="6" s="365" customFormat="1" ht="35" customHeight="1" spans="1:5">
      <c r="A6" s="170" t="s">
        <v>1248</v>
      </c>
      <c r="B6" s="398"/>
      <c r="C6" s="398"/>
      <c r="D6" s="398"/>
      <c r="E6" s="399"/>
    </row>
    <row r="7" s="365" customFormat="1" ht="35" customHeight="1" spans="1:5">
      <c r="A7" s="170" t="s">
        <v>1249</v>
      </c>
      <c r="B7" s="396">
        <v>205</v>
      </c>
      <c r="C7" s="396">
        <v>146</v>
      </c>
      <c r="D7" s="396">
        <f>C7-B7</f>
        <v>-59</v>
      </c>
      <c r="E7" s="397">
        <f>D7/B7</f>
        <v>-0.2878</v>
      </c>
    </row>
    <row r="8" s="365" customFormat="1" ht="35" customHeight="1" spans="1:5">
      <c r="A8" s="170" t="s">
        <v>1250</v>
      </c>
      <c r="B8" s="396">
        <f>SUM(B9:B10)</f>
        <v>600</v>
      </c>
      <c r="C8" s="396">
        <f>SUM(C9:C10)</f>
        <v>1015</v>
      </c>
      <c r="D8" s="396">
        <f t="shared" si="0"/>
        <v>415</v>
      </c>
      <c r="E8" s="397">
        <f>D8/B8</f>
        <v>0.6917</v>
      </c>
    </row>
    <row r="9" s="365" customFormat="1" ht="35" customHeight="1" spans="1:5">
      <c r="A9" s="172" t="s">
        <v>1251</v>
      </c>
      <c r="B9" s="398">
        <v>85</v>
      </c>
      <c r="C9" s="398">
        <v>247</v>
      </c>
      <c r="D9" s="398">
        <f t="shared" si="0"/>
        <v>162</v>
      </c>
      <c r="E9" s="399">
        <f>D9/B9</f>
        <v>1.9059</v>
      </c>
    </row>
    <row r="10" s="365" customFormat="1" ht="35" customHeight="1" spans="1:5">
      <c r="A10" s="172" t="s">
        <v>1252</v>
      </c>
      <c r="B10" s="398">
        <v>515</v>
      </c>
      <c r="C10" s="398">
        <v>768</v>
      </c>
      <c r="D10" s="398">
        <f t="shared" si="0"/>
        <v>253</v>
      </c>
      <c r="E10" s="399">
        <f>D10/B10</f>
        <v>0.4913</v>
      </c>
    </row>
    <row r="11" s="365" customFormat="1" ht="310" customHeight="1" spans="1:5">
      <c r="A11" s="400" t="s">
        <v>1253</v>
      </c>
      <c r="B11" s="401"/>
      <c r="C11" s="401"/>
      <c r="D11" s="401"/>
      <c r="E11" s="401"/>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selection activeCell="H30" sqref="H30"/>
    </sheetView>
  </sheetViews>
  <sheetFormatPr defaultColWidth="9" defaultRowHeight="14.25" outlineLevelCol="5"/>
  <cols>
    <col min="1" max="1" width="13.25" style="177" customWidth="1"/>
    <col min="2" max="2" width="50.7583333333333" style="177" customWidth="1"/>
    <col min="3" max="4" width="20.6333333333333" style="341" customWidth="1"/>
    <col min="5" max="5" width="20.6333333333333" style="342" customWidth="1"/>
    <col min="6" max="6" width="3.75833333333333" style="177" hidden="1" customWidth="1"/>
    <col min="7" max="8" width="9" style="177"/>
    <col min="9" max="9" width="13.75" style="177"/>
    <col min="10" max="16357" width="9" style="177"/>
    <col min="16358" max="16358" width="45.6333333333333" style="177"/>
    <col min="16359" max="16384" width="9" style="177"/>
  </cols>
  <sheetData>
    <row r="1" s="365" customFormat="1" ht="40.5" customHeight="1" spans="1:5">
      <c r="A1" s="367" t="s">
        <v>1254</v>
      </c>
      <c r="B1" s="367"/>
      <c r="C1" s="367"/>
      <c r="D1" s="367"/>
      <c r="E1" s="367"/>
    </row>
    <row r="2" s="339" customFormat="1" ht="20.1" customHeight="1" spans="2:5">
      <c r="B2" s="343"/>
      <c r="C2" s="344"/>
      <c r="D2" s="345"/>
      <c r="E2" s="346" t="s">
        <v>2</v>
      </c>
    </row>
    <row r="3" s="340" customFormat="1" ht="45" customHeight="1" spans="1:6">
      <c r="A3" s="347" t="s">
        <v>3</v>
      </c>
      <c r="B3" s="348" t="s">
        <v>4</v>
      </c>
      <c r="C3" s="122" t="s">
        <v>5</v>
      </c>
      <c r="D3" s="122" t="s">
        <v>6</v>
      </c>
      <c r="E3" s="122" t="s">
        <v>7</v>
      </c>
      <c r="F3" s="349" t="s">
        <v>8</v>
      </c>
    </row>
    <row r="4" s="340" customFormat="1" ht="36" customHeight="1" spans="1:6">
      <c r="A4" s="314" t="s">
        <v>1255</v>
      </c>
      <c r="B4" s="309" t="s">
        <v>1256</v>
      </c>
      <c r="C4" s="319"/>
      <c r="D4" s="319"/>
      <c r="E4" s="320"/>
      <c r="F4" s="171" t="str">
        <f t="shared" ref="F4:F37" si="0">IF(LEN(A4)=7,"是",IF(B4&lt;&gt;"",IF(SUM(C4:D4)&lt;&gt;0,"是","否"),"是"))</f>
        <v>是</v>
      </c>
    </row>
    <row r="5" ht="36" customHeight="1" spans="1:6">
      <c r="A5" s="314" t="s">
        <v>1257</v>
      </c>
      <c r="B5" s="309" t="s">
        <v>1258</v>
      </c>
      <c r="C5" s="319"/>
      <c r="D5" s="319"/>
      <c r="E5" s="320"/>
      <c r="F5" s="171" t="str">
        <f t="shared" si="0"/>
        <v>是</v>
      </c>
    </row>
    <row r="6" ht="36" customHeight="1" spans="1:6">
      <c r="A6" s="314" t="s">
        <v>1259</v>
      </c>
      <c r="B6" s="309" t="s">
        <v>1260</v>
      </c>
      <c r="C6" s="319"/>
      <c r="D6" s="319"/>
      <c r="E6" s="320"/>
      <c r="F6" s="171" t="str">
        <f t="shared" si="0"/>
        <v>是</v>
      </c>
    </row>
    <row r="7" ht="36" customHeight="1" spans="1:6">
      <c r="A7" s="314" t="s">
        <v>1261</v>
      </c>
      <c r="B7" s="309" t="s">
        <v>1262</v>
      </c>
      <c r="C7" s="319"/>
      <c r="D7" s="319"/>
      <c r="E7" s="320"/>
      <c r="F7" s="171" t="str">
        <f t="shared" si="0"/>
        <v>是</v>
      </c>
    </row>
    <row r="8" ht="36" customHeight="1" spans="1:6">
      <c r="A8" s="314" t="s">
        <v>1263</v>
      </c>
      <c r="B8" s="309" t="s">
        <v>1264</v>
      </c>
      <c r="C8" s="319"/>
      <c r="D8" s="319"/>
      <c r="E8" s="320"/>
      <c r="F8" s="171" t="str">
        <f t="shared" si="0"/>
        <v>是</v>
      </c>
    </row>
    <row r="9" ht="36" customHeight="1" spans="1:6">
      <c r="A9" s="314" t="s">
        <v>1265</v>
      </c>
      <c r="B9" s="309" t="s">
        <v>1266</v>
      </c>
      <c r="C9" s="319"/>
      <c r="D9" s="319"/>
      <c r="E9" s="320"/>
      <c r="F9" s="171" t="str">
        <f t="shared" si="0"/>
        <v>是</v>
      </c>
    </row>
    <row r="10" ht="36" customHeight="1" spans="1:6">
      <c r="A10" s="314" t="s">
        <v>1267</v>
      </c>
      <c r="B10" s="309" t="s">
        <v>1268</v>
      </c>
      <c r="C10" s="319">
        <f>SUM(C11:C15)</f>
        <v>32693</v>
      </c>
      <c r="D10" s="319">
        <f>SUM(D11:D15)</f>
        <v>70002</v>
      </c>
      <c r="E10" s="320">
        <f>(D10-C10)/C10</f>
        <v>1.141</v>
      </c>
      <c r="F10" s="171" t="str">
        <f t="shared" si="0"/>
        <v>是</v>
      </c>
    </row>
    <row r="11" ht="36" customHeight="1" spans="1:6">
      <c r="A11" s="314" t="s">
        <v>1269</v>
      </c>
      <c r="B11" s="313" t="s">
        <v>1270</v>
      </c>
      <c r="C11" s="381">
        <v>27101</v>
      </c>
      <c r="D11" s="351">
        <v>69187</v>
      </c>
      <c r="E11" s="316">
        <f>(D11-C11)/C11</f>
        <v>1.553</v>
      </c>
      <c r="F11" s="171" t="str">
        <f t="shared" si="0"/>
        <v>是</v>
      </c>
    </row>
    <row r="12" ht="36" customHeight="1" spans="1:6">
      <c r="A12" s="314" t="s">
        <v>1271</v>
      </c>
      <c r="B12" s="313" t="s">
        <v>1272</v>
      </c>
      <c r="C12" s="381">
        <v>454</v>
      </c>
      <c r="D12" s="351">
        <v>280</v>
      </c>
      <c r="E12" s="316">
        <f>(D12-C12)/C12</f>
        <v>-0.383</v>
      </c>
      <c r="F12" s="171" t="str">
        <f t="shared" si="0"/>
        <v>是</v>
      </c>
    </row>
    <row r="13" ht="36" customHeight="1" spans="1:6">
      <c r="A13" s="314" t="s">
        <v>1273</v>
      </c>
      <c r="B13" s="313" t="s">
        <v>1274</v>
      </c>
      <c r="C13" s="381">
        <v>5475</v>
      </c>
      <c r="D13" s="351">
        <v>1399</v>
      </c>
      <c r="E13" s="316">
        <f>(D13-C13)/C13</f>
        <v>-0.744</v>
      </c>
      <c r="F13" s="171" t="str">
        <f t="shared" si="0"/>
        <v>是</v>
      </c>
    </row>
    <row r="14" ht="36" customHeight="1" spans="1:6">
      <c r="A14" s="314" t="s">
        <v>1275</v>
      </c>
      <c r="B14" s="313" t="s">
        <v>1276</v>
      </c>
      <c r="C14" s="381">
        <v>-337</v>
      </c>
      <c r="D14" s="351">
        <v>-864</v>
      </c>
      <c r="E14" s="316">
        <f>(D14-C14)/C14</f>
        <v>1.564</v>
      </c>
      <c r="F14" s="171" t="str">
        <f t="shared" si="0"/>
        <v>是</v>
      </c>
    </row>
    <row r="15" ht="36" customHeight="1" spans="1:6">
      <c r="A15" s="314" t="s">
        <v>1277</v>
      </c>
      <c r="B15" s="313" t="s">
        <v>1278</v>
      </c>
      <c r="C15" s="315"/>
      <c r="D15" s="315"/>
      <c r="E15" s="320"/>
      <c r="F15" s="171" t="str">
        <f t="shared" si="0"/>
        <v>否</v>
      </c>
    </row>
    <row r="16" ht="36" customHeight="1" spans="1:6">
      <c r="A16" s="353" t="s">
        <v>1279</v>
      </c>
      <c r="B16" s="184" t="s">
        <v>1280</v>
      </c>
      <c r="C16" s="319">
        <v>0</v>
      </c>
      <c r="D16" s="319"/>
      <c r="E16" s="320"/>
      <c r="F16" s="171" t="str">
        <f t="shared" si="0"/>
        <v>是</v>
      </c>
    </row>
    <row r="17" ht="36" customHeight="1" spans="1:6">
      <c r="A17" s="353" t="s">
        <v>1281</v>
      </c>
      <c r="B17" s="184" t="s">
        <v>1282</v>
      </c>
      <c r="C17" s="319"/>
      <c r="D17" s="319"/>
      <c r="E17" s="320"/>
      <c r="F17" s="171" t="str">
        <f t="shared" si="0"/>
        <v>是</v>
      </c>
    </row>
    <row r="18" ht="36" customHeight="1" spans="1:6">
      <c r="A18" s="353" t="s">
        <v>1283</v>
      </c>
      <c r="B18" s="206" t="s">
        <v>1284</v>
      </c>
      <c r="C18" s="315"/>
      <c r="D18" s="315"/>
      <c r="E18" s="320"/>
      <c r="F18" s="171" t="str">
        <f t="shared" si="0"/>
        <v>否</v>
      </c>
    </row>
    <row r="19" ht="36" customHeight="1" spans="1:6">
      <c r="A19" s="353" t="s">
        <v>1285</v>
      </c>
      <c r="B19" s="206" t="s">
        <v>1286</v>
      </c>
      <c r="C19" s="315"/>
      <c r="D19" s="315"/>
      <c r="E19" s="320"/>
      <c r="F19" s="171" t="str">
        <f t="shared" si="0"/>
        <v>否</v>
      </c>
    </row>
    <row r="20" ht="36" customHeight="1" spans="1:6">
      <c r="A20" s="353" t="s">
        <v>1287</v>
      </c>
      <c r="B20" s="184" t="s">
        <v>1288</v>
      </c>
      <c r="C20" s="319">
        <v>526</v>
      </c>
      <c r="D20" s="319">
        <v>569</v>
      </c>
      <c r="E20" s="320">
        <f>(D20-C20)/C20</f>
        <v>0.082</v>
      </c>
      <c r="F20" s="171" t="str">
        <f t="shared" si="0"/>
        <v>是</v>
      </c>
    </row>
    <row r="21" ht="36" customHeight="1" spans="1:6">
      <c r="A21" s="353" t="s">
        <v>1289</v>
      </c>
      <c r="B21" s="184" t="s">
        <v>1290</v>
      </c>
      <c r="C21" s="319"/>
      <c r="D21" s="319"/>
      <c r="E21" s="320"/>
      <c r="F21" s="171" t="str">
        <f t="shared" si="0"/>
        <v>是</v>
      </c>
    </row>
    <row r="22" ht="36" customHeight="1" spans="1:6">
      <c r="A22" s="353" t="s">
        <v>1291</v>
      </c>
      <c r="B22" s="184" t="s">
        <v>1292</v>
      </c>
      <c r="C22" s="319"/>
      <c r="D22" s="319"/>
      <c r="E22" s="320"/>
      <c r="F22" s="171" t="str">
        <f t="shared" si="0"/>
        <v>是</v>
      </c>
    </row>
    <row r="23" ht="36" customHeight="1" spans="1:6">
      <c r="A23" s="314" t="s">
        <v>1293</v>
      </c>
      <c r="B23" s="309" t="s">
        <v>1294</v>
      </c>
      <c r="C23" s="319"/>
      <c r="D23" s="319"/>
      <c r="E23" s="320"/>
      <c r="F23" s="171" t="str">
        <f t="shared" si="0"/>
        <v>是</v>
      </c>
    </row>
    <row r="24" ht="36" customHeight="1" spans="1:6">
      <c r="A24" s="314" t="s">
        <v>1295</v>
      </c>
      <c r="B24" s="309" t="s">
        <v>1296</v>
      </c>
      <c r="C24" s="319">
        <v>1172</v>
      </c>
      <c r="D24" s="319">
        <v>1363</v>
      </c>
      <c r="E24" s="320">
        <f>(D24-C24)/C24</f>
        <v>0.163</v>
      </c>
      <c r="F24" s="171" t="str">
        <f t="shared" si="0"/>
        <v>是</v>
      </c>
    </row>
    <row r="25" ht="36" customHeight="1" spans="1:6">
      <c r="A25" s="314" t="s">
        <v>1297</v>
      </c>
      <c r="B25" s="309" t="s">
        <v>1298</v>
      </c>
      <c r="C25" s="319"/>
      <c r="D25" s="319"/>
      <c r="E25" s="320"/>
      <c r="F25" s="171" t="str">
        <f t="shared" si="0"/>
        <v>是</v>
      </c>
    </row>
    <row r="26" ht="36" customHeight="1" spans="1:6">
      <c r="A26" s="314" t="s">
        <v>1299</v>
      </c>
      <c r="B26" s="309" t="s">
        <v>1300</v>
      </c>
      <c r="C26" s="319"/>
      <c r="D26" s="319"/>
      <c r="E26" s="320"/>
      <c r="F26" s="171" t="str">
        <f t="shared" si="0"/>
        <v>是</v>
      </c>
    </row>
    <row r="27" ht="36" customHeight="1" spans="1:6">
      <c r="A27" s="314" t="s">
        <v>1301</v>
      </c>
      <c r="B27" s="309" t="s">
        <v>1302</v>
      </c>
      <c r="C27" s="319">
        <v>4280</v>
      </c>
      <c r="D27" s="319">
        <v>9363</v>
      </c>
      <c r="E27" s="320">
        <f t="shared" ref="E27:E32" si="1">(D27-C27)/C27</f>
        <v>1.188</v>
      </c>
      <c r="F27" s="171" t="str">
        <f t="shared" si="0"/>
        <v>是</v>
      </c>
    </row>
    <row r="28" ht="36" customHeight="1" spans="1:6">
      <c r="A28" s="314"/>
      <c r="B28" s="313"/>
      <c r="C28" s="315"/>
      <c r="D28" s="315"/>
      <c r="E28" s="320"/>
      <c r="F28" s="171" t="str">
        <f t="shared" si="0"/>
        <v>是</v>
      </c>
    </row>
    <row r="29" ht="36" customHeight="1" spans="1:6">
      <c r="A29" s="328"/>
      <c r="B29" s="329" t="s">
        <v>1303</v>
      </c>
      <c r="C29" s="319">
        <f>SUM(C27,C26,C25,C24,C23,C22,C21,C20,C17,C16,C10,C9,C8,C7,C6,C5,C4)</f>
        <v>38671</v>
      </c>
      <c r="D29" s="319">
        <f>SUM(D27,D26,D25,D24,D23,D22,D21,D20,D17,D16,D10,D9,D8,D7,D6,D5,D4)</f>
        <v>81297</v>
      </c>
      <c r="E29" s="320">
        <f t="shared" si="1"/>
        <v>1.102</v>
      </c>
      <c r="F29" s="171" t="str">
        <f t="shared" si="0"/>
        <v>是</v>
      </c>
    </row>
    <row r="30" ht="36" customHeight="1" spans="1:6">
      <c r="A30" s="355">
        <v>105</v>
      </c>
      <c r="B30" s="356" t="s">
        <v>1304</v>
      </c>
      <c r="C30" s="364">
        <v>96020</v>
      </c>
      <c r="D30" s="378">
        <v>6300</v>
      </c>
      <c r="E30" s="320">
        <f t="shared" si="1"/>
        <v>-0.934</v>
      </c>
      <c r="F30" s="171" t="str">
        <f t="shared" si="0"/>
        <v>是</v>
      </c>
    </row>
    <row r="31" ht="36" customHeight="1" spans="1:6">
      <c r="A31" s="382">
        <v>110</v>
      </c>
      <c r="B31" s="383" t="s">
        <v>36</v>
      </c>
      <c r="C31" s="364">
        <f>SUM(C32,C35,C36)</f>
        <v>28261</v>
      </c>
      <c r="D31" s="364">
        <f>SUM(D32,D35,D36)</f>
        <v>15176</v>
      </c>
      <c r="E31" s="320">
        <f t="shared" si="1"/>
        <v>-0.463</v>
      </c>
      <c r="F31" s="171" t="str">
        <f t="shared" si="0"/>
        <v>是</v>
      </c>
    </row>
    <row r="32" ht="36" customHeight="1" spans="1:6">
      <c r="A32" s="382">
        <v>11004</v>
      </c>
      <c r="B32" s="383" t="s">
        <v>1305</v>
      </c>
      <c r="C32" s="364">
        <f>SUM(C33:C34)</f>
        <v>12139</v>
      </c>
      <c r="D32" s="364">
        <f>SUM(D33:D34)</f>
        <v>3000</v>
      </c>
      <c r="E32" s="320">
        <f t="shared" si="1"/>
        <v>-0.753</v>
      </c>
      <c r="F32" s="171" t="str">
        <f t="shared" si="0"/>
        <v>是</v>
      </c>
    </row>
    <row r="33" ht="36" customHeight="1" spans="1:6">
      <c r="A33" s="384">
        <v>1100402</v>
      </c>
      <c r="B33" s="385" t="s">
        <v>1306</v>
      </c>
      <c r="C33" s="377">
        <v>12139</v>
      </c>
      <c r="D33" s="321">
        <v>3000</v>
      </c>
      <c r="E33" s="320">
        <f t="shared" ref="E33:E37" si="2">(D33-C33)/C33</f>
        <v>-0.753</v>
      </c>
      <c r="F33" s="171" t="str">
        <f t="shared" si="0"/>
        <v>是</v>
      </c>
    </row>
    <row r="34" ht="36" customHeight="1" spans="1:6">
      <c r="A34" s="384">
        <v>1100403</v>
      </c>
      <c r="B34" s="385" t="s">
        <v>1307</v>
      </c>
      <c r="C34" s="377"/>
      <c r="D34" s="321"/>
      <c r="E34" s="320"/>
      <c r="F34" s="171" t="str">
        <f t="shared" si="0"/>
        <v>是</v>
      </c>
    </row>
    <row r="35" ht="36" customHeight="1" spans="1:6">
      <c r="A35" s="384">
        <v>11008</v>
      </c>
      <c r="B35" s="385" t="s">
        <v>39</v>
      </c>
      <c r="C35" s="377">
        <v>5874</v>
      </c>
      <c r="D35" s="321">
        <v>9820</v>
      </c>
      <c r="E35" s="320">
        <f t="shared" si="2"/>
        <v>0.672</v>
      </c>
      <c r="F35" s="171" t="str">
        <f t="shared" si="0"/>
        <v>是</v>
      </c>
    </row>
    <row r="36" ht="36" customHeight="1" spans="1:6">
      <c r="A36" s="384">
        <v>11009</v>
      </c>
      <c r="B36" s="385" t="s">
        <v>40</v>
      </c>
      <c r="C36" s="377">
        <v>10248</v>
      </c>
      <c r="D36" s="321">
        <v>2356</v>
      </c>
      <c r="E36" s="320">
        <f t="shared" si="2"/>
        <v>-0.77</v>
      </c>
      <c r="F36" s="171" t="str">
        <f t="shared" si="0"/>
        <v>是</v>
      </c>
    </row>
    <row r="37" ht="36" customHeight="1" spans="1:6">
      <c r="A37" s="362"/>
      <c r="B37" s="363" t="s">
        <v>43</v>
      </c>
      <c r="C37" s="364">
        <f>C29+C30+C31</f>
        <v>162952</v>
      </c>
      <c r="D37" s="364">
        <f>D29+D30+D31</f>
        <v>102773</v>
      </c>
      <c r="E37" s="320">
        <f t="shared" si="2"/>
        <v>-0.369</v>
      </c>
      <c r="F37" s="171" t="str">
        <f t="shared" si="0"/>
        <v>是</v>
      </c>
    </row>
    <row r="38" spans="3:4">
      <c r="C38" s="386"/>
      <c r="D38" s="386"/>
    </row>
    <row r="40" spans="3:4">
      <c r="C40" s="386"/>
      <c r="D40" s="386"/>
    </row>
    <row r="42" spans="3:4">
      <c r="C42" s="386"/>
      <c r="D42" s="386"/>
    </row>
    <row r="43" spans="3:4">
      <c r="C43" s="386"/>
      <c r="D43" s="386"/>
    </row>
    <row r="45" spans="3:4">
      <c r="C45" s="386"/>
      <c r="D45" s="386"/>
    </row>
    <row r="46" spans="3:4">
      <c r="C46" s="386"/>
      <c r="D46" s="386"/>
    </row>
    <row r="47" spans="3:4">
      <c r="C47" s="386"/>
      <c r="D47" s="386"/>
    </row>
    <row r="48" spans="3:4">
      <c r="C48" s="386"/>
      <c r="D48" s="386"/>
    </row>
    <row r="50" spans="3:4">
      <c r="C50" s="386"/>
      <c r="D50" s="386"/>
    </row>
  </sheetData>
  <mergeCells count="1">
    <mergeCell ref="A1:E1"/>
  </mergeCells>
  <conditionalFormatting sqref="B30:D30 F30:G30">
    <cfRule type="expression" dxfId="2" priority="11" stopIfTrue="1">
      <formula>"len($A:$A)=3"</formula>
    </cfRule>
  </conditionalFormatting>
  <conditionalFormatting sqref="C30:D35 F30:G35">
    <cfRule type="expression" dxfId="2" priority="10" stopIfTrue="1">
      <formula>"len($A:$A)=3"</formula>
    </cfRule>
  </conditionalFormatting>
  <conditionalFormatting sqref="D30 F30:G30 D33:D35 F33:G35">
    <cfRule type="expression" dxfId="2" priority="7" stopIfTrue="1">
      <formula>"len($A:$A)=3"</formula>
    </cfRule>
  </conditionalFormatting>
  <conditionalFormatting sqref="B31:D31 F31:G31 F33:G33 B33:D33">
    <cfRule type="expression" dxfId="2" priority="4" stopIfTrue="1">
      <formula>"len($A:$A)=3"</formula>
    </cfRule>
  </conditionalFormatting>
  <conditionalFormatting sqref="B32:D32 F32:G32">
    <cfRule type="expression" dxfId="2" priority="2" stopIfTrue="1">
      <formula>"len($A:$A)=3"</formula>
    </cfRule>
  </conditionalFormatting>
  <conditionalFormatting sqref="B34:D34 F34:G34">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98"/>
  <sheetViews>
    <sheetView showGridLines="0" showZeros="0" view="pageBreakPreview" zoomScaleNormal="115" workbookViewId="0">
      <pane ySplit="3" topLeftCell="A218" activePane="bottomLeft" state="frozen"/>
      <selection/>
      <selection pane="bottomLeft" activeCell="C219" sqref="C219"/>
    </sheetView>
  </sheetViews>
  <sheetFormatPr defaultColWidth="9" defaultRowHeight="14.25" outlineLevelCol="6"/>
  <cols>
    <col min="1" max="1" width="13.8833333333333" style="292" customWidth="1"/>
    <col min="2" max="2" width="50.7583333333333" style="292" customWidth="1"/>
    <col min="3" max="4" width="20.6333333333333" style="296" customWidth="1"/>
    <col min="5" max="5" width="20.6333333333333" style="297" customWidth="1"/>
    <col min="6" max="6" width="3.75833333333333" style="298" hidden="1" customWidth="1"/>
    <col min="7" max="7" width="9" style="292" hidden="1" customWidth="1"/>
    <col min="8" max="16384" width="9" style="292"/>
  </cols>
  <sheetData>
    <row r="1" s="365" customFormat="1" ht="45" customHeight="1" spans="1:5">
      <c r="A1" s="367"/>
      <c r="B1" s="299" t="s">
        <v>1308</v>
      </c>
      <c r="C1" s="299"/>
      <c r="D1" s="299"/>
      <c r="E1" s="299"/>
    </row>
    <row r="2" s="293" customFormat="1" ht="20.1" customHeight="1" spans="2:6">
      <c r="B2" s="300"/>
      <c r="C2" s="301"/>
      <c r="D2" s="301"/>
      <c r="E2" s="302" t="s">
        <v>2</v>
      </c>
      <c r="F2" s="303"/>
    </row>
    <row r="3" s="294" customFormat="1" ht="45" customHeight="1" spans="1:7">
      <c r="A3" s="304" t="s">
        <v>3</v>
      </c>
      <c r="B3" s="305" t="s">
        <v>4</v>
      </c>
      <c r="C3" s="306" t="s">
        <v>5</v>
      </c>
      <c r="D3" s="306" t="s">
        <v>6</v>
      </c>
      <c r="E3" s="306" t="s">
        <v>7</v>
      </c>
      <c r="F3" s="307" t="s">
        <v>8</v>
      </c>
      <c r="G3" s="294" t="s">
        <v>135</v>
      </c>
    </row>
    <row r="4" ht="38" customHeight="1" spans="1:7">
      <c r="A4" s="308" t="s">
        <v>57</v>
      </c>
      <c r="B4" s="309" t="s">
        <v>1309</v>
      </c>
      <c r="C4" s="319">
        <f>SUM(C5,C11,C17)</f>
        <v>0</v>
      </c>
      <c r="D4" s="319">
        <f>SUM(D5,D11,D17)</f>
        <v>0</v>
      </c>
      <c r="E4" s="320"/>
      <c r="F4" s="312" t="str">
        <f t="shared" ref="F4:F67" si="0">IF(LEN(A4)=3,"是",IF(B4&lt;&gt;"",IF(SUM(C4:D4)&lt;&gt;0,"是","否"),"是"))</f>
        <v>是</v>
      </c>
      <c r="G4" s="292" t="str">
        <f t="shared" ref="G4:G67" si="1">IF(LEN(A4)=3,"类",IF(LEN(A4)=5,"款","项"))</f>
        <v>类</v>
      </c>
    </row>
    <row r="5" ht="38" customHeight="1" spans="1:7">
      <c r="A5" s="314" t="s">
        <v>1310</v>
      </c>
      <c r="B5" s="313" t="s">
        <v>1311</v>
      </c>
      <c r="C5" s="315">
        <f>SUM(C6:C10)</f>
        <v>0</v>
      </c>
      <c r="D5" s="315">
        <f>SUM(D6:D10)</f>
        <v>0</v>
      </c>
      <c r="E5" s="316"/>
      <c r="F5" s="312" t="str">
        <f t="shared" si="0"/>
        <v>否</v>
      </c>
      <c r="G5" s="292" t="str">
        <f t="shared" si="1"/>
        <v>款</v>
      </c>
    </row>
    <row r="6" ht="38" customHeight="1" spans="1:7">
      <c r="A6" s="314" t="s">
        <v>1312</v>
      </c>
      <c r="B6" s="313" t="s">
        <v>1313</v>
      </c>
      <c r="C6" s="315"/>
      <c r="D6" s="315"/>
      <c r="E6" s="320"/>
      <c r="F6" s="312" t="str">
        <f t="shared" si="0"/>
        <v>否</v>
      </c>
      <c r="G6" s="292" t="str">
        <f t="shared" si="1"/>
        <v>项</v>
      </c>
    </row>
    <row r="7" ht="38" customHeight="1" spans="1:7">
      <c r="A7" s="314" t="s">
        <v>1314</v>
      </c>
      <c r="B7" s="313" t="s">
        <v>1315</v>
      </c>
      <c r="C7" s="315"/>
      <c r="D7" s="315"/>
      <c r="E7" s="316" t="str">
        <f>IF(C7&gt;0,D7/C7-1,IF(C7&lt;0,-(D7/C7-1),""))</f>
        <v/>
      </c>
      <c r="F7" s="312" t="str">
        <f t="shared" si="0"/>
        <v>否</v>
      </c>
      <c r="G7" s="292" t="str">
        <f t="shared" si="1"/>
        <v>项</v>
      </c>
    </row>
    <row r="8" ht="38" customHeight="1" spans="1:7">
      <c r="A8" s="314" t="s">
        <v>1316</v>
      </c>
      <c r="B8" s="313" t="s">
        <v>1317</v>
      </c>
      <c r="C8" s="315"/>
      <c r="D8" s="315"/>
      <c r="E8" s="316" t="str">
        <f>IF(C8&gt;0,D8/C8-1,IF(C8&lt;0,-(D8/C8-1),""))</f>
        <v/>
      </c>
      <c r="F8" s="312" t="str">
        <f t="shared" si="0"/>
        <v>否</v>
      </c>
      <c r="G8" s="292" t="str">
        <f t="shared" si="1"/>
        <v>项</v>
      </c>
    </row>
    <row r="9" s="292" customFormat="1" ht="38" customHeight="1" spans="1:7">
      <c r="A9" s="314" t="s">
        <v>1318</v>
      </c>
      <c r="B9" s="313" t="s">
        <v>1319</v>
      </c>
      <c r="C9" s="315">
        <v>0</v>
      </c>
      <c r="D9" s="315">
        <v>0</v>
      </c>
      <c r="E9" s="316" t="str">
        <f>IF(C9&gt;0,D9/C9-1,IF(C9&lt;0,-(D9/C9-1),""))</f>
        <v/>
      </c>
      <c r="F9" s="312" t="str">
        <f t="shared" si="0"/>
        <v>否</v>
      </c>
      <c r="G9" s="292" t="str">
        <f t="shared" si="1"/>
        <v>项</v>
      </c>
    </row>
    <row r="10" ht="38" customHeight="1" spans="1:7">
      <c r="A10" s="314" t="s">
        <v>1320</v>
      </c>
      <c r="B10" s="313" t="s">
        <v>1321</v>
      </c>
      <c r="C10" s="315"/>
      <c r="D10" s="315"/>
      <c r="E10" s="316" t="str">
        <f>IF(C10&gt;0,D10/C10-1,IF(C10&lt;0,-(D10/C10-1),""))</f>
        <v/>
      </c>
      <c r="F10" s="312" t="str">
        <f t="shared" si="0"/>
        <v>否</v>
      </c>
      <c r="G10" s="292" t="str">
        <f t="shared" si="1"/>
        <v>项</v>
      </c>
    </row>
    <row r="11" ht="38" customHeight="1" spans="1:7">
      <c r="A11" s="314" t="s">
        <v>1322</v>
      </c>
      <c r="B11" s="313" t="s">
        <v>1323</v>
      </c>
      <c r="C11" s="315">
        <f>SUM(C12:C16)</f>
        <v>0</v>
      </c>
      <c r="D11" s="315">
        <f>SUM(D12:D16)</f>
        <v>0</v>
      </c>
      <c r="E11" s="316"/>
      <c r="F11" s="312" t="str">
        <f t="shared" si="0"/>
        <v>否</v>
      </c>
      <c r="G11" s="292" t="str">
        <f t="shared" si="1"/>
        <v>款</v>
      </c>
    </row>
    <row r="12" s="292" customFormat="1" ht="38" customHeight="1" spans="1:7">
      <c r="A12" s="314" t="s">
        <v>1324</v>
      </c>
      <c r="B12" s="313" t="s">
        <v>1325</v>
      </c>
      <c r="C12" s="315">
        <v>0</v>
      </c>
      <c r="D12" s="315">
        <v>0</v>
      </c>
      <c r="E12" s="316" t="str">
        <f>IF(C12&gt;0,D12/C12-1,IF(C12&lt;0,-(D12/C12-1),""))</f>
        <v/>
      </c>
      <c r="F12" s="312" t="str">
        <f t="shared" si="0"/>
        <v>否</v>
      </c>
      <c r="G12" s="292" t="str">
        <f t="shared" si="1"/>
        <v>项</v>
      </c>
    </row>
    <row r="13" ht="38" customHeight="1" spans="1:7">
      <c r="A13" s="314" t="s">
        <v>1326</v>
      </c>
      <c r="B13" s="313" t="s">
        <v>1327</v>
      </c>
      <c r="C13" s="315"/>
      <c r="D13" s="315">
        <v>0</v>
      </c>
      <c r="E13" s="316" t="str">
        <f>IF(C13&gt;0,D13/C13-1,IF(C13&lt;0,-(D13/C13-1),""))</f>
        <v/>
      </c>
      <c r="F13" s="312" t="str">
        <f t="shared" si="0"/>
        <v>否</v>
      </c>
      <c r="G13" s="292" t="str">
        <f t="shared" si="1"/>
        <v>项</v>
      </c>
    </row>
    <row r="14" s="292" customFormat="1" ht="38" customHeight="1" spans="1:7">
      <c r="A14" s="314" t="s">
        <v>1328</v>
      </c>
      <c r="B14" s="313" t="s">
        <v>1329</v>
      </c>
      <c r="C14" s="315">
        <v>0</v>
      </c>
      <c r="D14" s="315"/>
      <c r="E14" s="316" t="str">
        <f t="shared" ref="E12:E19" si="2">IF(C14&gt;0,D14/C14-1,IF(C14&lt;0,-(D14/C14-1),""))</f>
        <v/>
      </c>
      <c r="F14" s="312" t="str">
        <f t="shared" si="0"/>
        <v>否</v>
      </c>
      <c r="G14" s="292" t="str">
        <f t="shared" si="1"/>
        <v>项</v>
      </c>
    </row>
    <row r="15" ht="38" customHeight="1" spans="1:7">
      <c r="A15" s="314" t="s">
        <v>1330</v>
      </c>
      <c r="B15" s="313" t="s">
        <v>1331</v>
      </c>
      <c r="C15" s="315"/>
      <c r="D15" s="315"/>
      <c r="E15" s="316" t="str">
        <f t="shared" si="2"/>
        <v/>
      </c>
      <c r="F15" s="312" t="str">
        <f t="shared" si="0"/>
        <v>否</v>
      </c>
      <c r="G15" s="292" t="str">
        <f t="shared" si="1"/>
        <v>项</v>
      </c>
    </row>
    <row r="16" ht="38" customHeight="1" spans="1:7">
      <c r="A16" s="314" t="s">
        <v>1332</v>
      </c>
      <c r="B16" s="313" t="s">
        <v>1333</v>
      </c>
      <c r="C16" s="315">
        <v>0</v>
      </c>
      <c r="D16" s="315"/>
      <c r="E16" s="316" t="str">
        <f t="shared" si="2"/>
        <v/>
      </c>
      <c r="F16" s="312" t="str">
        <f t="shared" si="0"/>
        <v>否</v>
      </c>
      <c r="G16" s="292" t="str">
        <f t="shared" si="1"/>
        <v>项</v>
      </c>
    </row>
    <row r="17" s="292" customFormat="1" ht="38" customHeight="1" spans="1:7">
      <c r="A17" s="314" t="s">
        <v>1334</v>
      </c>
      <c r="B17" s="313" t="s">
        <v>1335</v>
      </c>
      <c r="C17" s="315">
        <f>SUM(C18:C19)</f>
        <v>0</v>
      </c>
      <c r="D17" s="315">
        <f>SUM(D18:D19)</f>
        <v>0</v>
      </c>
      <c r="E17" s="316" t="str">
        <f t="shared" si="2"/>
        <v/>
      </c>
      <c r="F17" s="312" t="str">
        <f t="shared" si="0"/>
        <v>否</v>
      </c>
      <c r="G17" s="292" t="str">
        <f t="shared" si="1"/>
        <v>款</v>
      </c>
    </row>
    <row r="18" s="292" customFormat="1" ht="38" customHeight="1" spans="1:7">
      <c r="A18" s="314" t="s">
        <v>1336</v>
      </c>
      <c r="B18" s="313" t="s">
        <v>1337</v>
      </c>
      <c r="C18" s="315">
        <v>0</v>
      </c>
      <c r="D18" s="315">
        <v>0</v>
      </c>
      <c r="E18" s="316" t="str">
        <f t="shared" si="2"/>
        <v/>
      </c>
      <c r="F18" s="312" t="str">
        <f t="shared" si="0"/>
        <v>否</v>
      </c>
      <c r="G18" s="292" t="str">
        <f t="shared" si="1"/>
        <v>项</v>
      </c>
    </row>
    <row r="19" s="292" customFormat="1" ht="38" customHeight="1" spans="1:7">
      <c r="A19" s="314" t="s">
        <v>1338</v>
      </c>
      <c r="B19" s="313" t="s">
        <v>1339</v>
      </c>
      <c r="C19" s="315">
        <v>0</v>
      </c>
      <c r="D19" s="315">
        <v>0</v>
      </c>
      <c r="E19" s="316" t="str">
        <f t="shared" si="2"/>
        <v/>
      </c>
      <c r="F19" s="312" t="str">
        <f t="shared" si="0"/>
        <v>否</v>
      </c>
      <c r="G19" s="292" t="str">
        <f t="shared" si="1"/>
        <v>项</v>
      </c>
    </row>
    <row r="20" ht="38" customHeight="1" spans="1:7">
      <c r="A20" s="308" t="s">
        <v>59</v>
      </c>
      <c r="B20" s="309" t="s">
        <v>1340</v>
      </c>
      <c r="C20" s="319">
        <f>SUM(C21,C25,C29)</f>
        <v>0</v>
      </c>
      <c r="D20" s="319">
        <f>SUM(D21,D25,D29)</f>
        <v>0</v>
      </c>
      <c r="E20" s="320"/>
      <c r="F20" s="312" t="str">
        <f t="shared" si="0"/>
        <v>是</v>
      </c>
      <c r="G20" s="292" t="str">
        <f t="shared" si="1"/>
        <v>类</v>
      </c>
    </row>
    <row r="21" ht="38" customHeight="1" spans="1:7">
      <c r="A21" s="314" t="s">
        <v>1341</v>
      </c>
      <c r="B21" s="313" t="s">
        <v>1342</v>
      </c>
      <c r="C21" s="315">
        <f>SUM(C22:C24)</f>
        <v>0</v>
      </c>
      <c r="D21" s="315">
        <f>SUM(D22:D24)</f>
        <v>0</v>
      </c>
      <c r="E21" s="316"/>
      <c r="F21" s="312" t="str">
        <f t="shared" si="0"/>
        <v>否</v>
      </c>
      <c r="G21" s="292" t="str">
        <f t="shared" si="1"/>
        <v>款</v>
      </c>
    </row>
    <row r="22" ht="38" customHeight="1" spans="1:7">
      <c r="A22" s="314" t="s">
        <v>1343</v>
      </c>
      <c r="B22" s="313" t="s">
        <v>1344</v>
      </c>
      <c r="C22" s="315"/>
      <c r="D22" s="315"/>
      <c r="E22" s="316" t="str">
        <f>IF(C22&gt;0,D22/C22-1,IF(C22&lt;0,-(D22/C22-1),""))</f>
        <v/>
      </c>
      <c r="F22" s="312" t="str">
        <f t="shared" si="0"/>
        <v>否</v>
      </c>
      <c r="G22" s="292" t="str">
        <f t="shared" si="1"/>
        <v>项</v>
      </c>
    </row>
    <row r="23" ht="38" customHeight="1" spans="1:7">
      <c r="A23" s="314" t="s">
        <v>1345</v>
      </c>
      <c r="B23" s="313" t="s">
        <v>1346</v>
      </c>
      <c r="C23" s="315"/>
      <c r="D23" s="315"/>
      <c r="E23" s="316" t="str">
        <f>IF(C23&gt;0,D23/C23-1,IF(C23&lt;0,-(D23/C23-1),""))</f>
        <v/>
      </c>
      <c r="F23" s="312" t="str">
        <f t="shared" si="0"/>
        <v>否</v>
      </c>
      <c r="G23" s="292" t="str">
        <f t="shared" si="1"/>
        <v>项</v>
      </c>
    </row>
    <row r="24" ht="38" customHeight="1" spans="1:7">
      <c r="A24" s="314" t="s">
        <v>1347</v>
      </c>
      <c r="B24" s="313" t="s">
        <v>1348</v>
      </c>
      <c r="C24" s="315"/>
      <c r="D24" s="315"/>
      <c r="E24" s="316" t="str">
        <f>IF(C24&gt;0,D24/C24-1,IF(C24&lt;0,-(D24/C24-1),""))</f>
        <v/>
      </c>
      <c r="F24" s="312" t="str">
        <f t="shared" si="0"/>
        <v>否</v>
      </c>
      <c r="G24" s="292" t="str">
        <f t="shared" si="1"/>
        <v>项</v>
      </c>
    </row>
    <row r="25" ht="38" customHeight="1" spans="1:7">
      <c r="A25" s="314" t="s">
        <v>1349</v>
      </c>
      <c r="B25" s="313" t="s">
        <v>1350</v>
      </c>
      <c r="C25" s="315">
        <f>SUM(C26:C28)</f>
        <v>0</v>
      </c>
      <c r="D25" s="315">
        <f>SUM(D26:D28)</f>
        <v>0</v>
      </c>
      <c r="E25" s="316"/>
      <c r="F25" s="312" t="str">
        <f t="shared" si="0"/>
        <v>否</v>
      </c>
      <c r="G25" s="292" t="str">
        <f t="shared" si="1"/>
        <v>款</v>
      </c>
    </row>
    <row r="26" s="292" customFormat="1" ht="38" customHeight="1" spans="1:7">
      <c r="A26" s="314" t="s">
        <v>1351</v>
      </c>
      <c r="B26" s="313" t="s">
        <v>1344</v>
      </c>
      <c r="C26" s="315">
        <v>0</v>
      </c>
      <c r="D26" s="315"/>
      <c r="E26" s="316" t="str">
        <f>IF(C26&gt;0,D26/C26-1,IF(C26&lt;0,-(D26/C26-1),""))</f>
        <v/>
      </c>
      <c r="F26" s="312" t="str">
        <f t="shared" si="0"/>
        <v>否</v>
      </c>
      <c r="G26" s="292" t="str">
        <f t="shared" si="1"/>
        <v>项</v>
      </c>
    </row>
    <row r="27" ht="38" customHeight="1" spans="1:7">
      <c r="A27" s="314" t="s">
        <v>1352</v>
      </c>
      <c r="B27" s="313" t="s">
        <v>1346</v>
      </c>
      <c r="C27" s="315"/>
      <c r="D27" s="315"/>
      <c r="E27" s="316" t="str">
        <f>IF(C27&gt;0,D27/C27-1,IF(C27&lt;0,-(D27/C27-1),""))</f>
        <v/>
      </c>
      <c r="F27" s="312" t="str">
        <f t="shared" si="0"/>
        <v>否</v>
      </c>
      <c r="G27" s="292" t="str">
        <f t="shared" si="1"/>
        <v>项</v>
      </c>
    </row>
    <row r="28" ht="38" customHeight="1" spans="1:7">
      <c r="A28" s="314" t="s">
        <v>1353</v>
      </c>
      <c r="B28" s="313" t="s">
        <v>1354</v>
      </c>
      <c r="C28" s="315"/>
      <c r="D28" s="315"/>
      <c r="E28" s="316" t="str">
        <f>IF(C28&gt;0,D28/C28-1,IF(C28&lt;0,-(D28/C28-1),""))</f>
        <v/>
      </c>
      <c r="F28" s="312" t="str">
        <f t="shared" si="0"/>
        <v>否</v>
      </c>
      <c r="G28" s="292" t="str">
        <f t="shared" si="1"/>
        <v>项</v>
      </c>
    </row>
    <row r="29" s="295" customFormat="1" ht="38" customHeight="1" spans="1:7">
      <c r="A29" s="314" t="s">
        <v>1355</v>
      </c>
      <c r="B29" s="313" t="s">
        <v>1356</v>
      </c>
      <c r="C29" s="315">
        <f>SUM(C30:C31)</f>
        <v>0</v>
      </c>
      <c r="D29" s="315">
        <f>SUM(D30:D31)</f>
        <v>0</v>
      </c>
      <c r="E29" s="316"/>
      <c r="F29" s="312" t="str">
        <f t="shared" si="0"/>
        <v>否</v>
      </c>
      <c r="G29" s="292" t="str">
        <f t="shared" si="1"/>
        <v>款</v>
      </c>
    </row>
    <row r="30" s="292" customFormat="1" ht="38" customHeight="1" spans="1:7">
      <c r="A30" s="314" t="s">
        <v>1357</v>
      </c>
      <c r="B30" s="313" t="s">
        <v>1346</v>
      </c>
      <c r="C30" s="315">
        <v>0</v>
      </c>
      <c r="D30" s="315">
        <v>0</v>
      </c>
      <c r="E30" s="316" t="str">
        <f>IF(C30&gt;0,D30/C30-1,IF(C30&lt;0,-(D30/C30-1),""))</f>
        <v/>
      </c>
      <c r="F30" s="312" t="str">
        <f t="shared" si="0"/>
        <v>否</v>
      </c>
      <c r="G30" s="292" t="str">
        <f t="shared" si="1"/>
        <v>项</v>
      </c>
    </row>
    <row r="31" s="292" customFormat="1" ht="38" customHeight="1" spans="1:7">
      <c r="A31" s="314" t="s">
        <v>1358</v>
      </c>
      <c r="B31" s="313" t="s">
        <v>1359</v>
      </c>
      <c r="C31" s="315">
        <v>0</v>
      </c>
      <c r="D31" s="315"/>
      <c r="E31" s="316" t="str">
        <f>IF(C31&gt;0,D31/C31-1,IF(C31&lt;0,-(D31/C31-1),""))</f>
        <v/>
      </c>
      <c r="F31" s="312" t="str">
        <f t="shared" si="0"/>
        <v>否</v>
      </c>
      <c r="G31" s="292" t="str">
        <f t="shared" si="1"/>
        <v>项</v>
      </c>
    </row>
    <row r="32" ht="38" customHeight="1" spans="1:7">
      <c r="A32" s="308" t="s">
        <v>63</v>
      </c>
      <c r="B32" s="309" t="s">
        <v>1360</v>
      </c>
      <c r="C32" s="319">
        <f>SUM(C33,C38)</f>
        <v>0</v>
      </c>
      <c r="D32" s="319">
        <f>SUM(D33,D38)</f>
        <v>0</v>
      </c>
      <c r="E32" s="320"/>
      <c r="F32" s="312" t="str">
        <f t="shared" si="0"/>
        <v>是</v>
      </c>
      <c r="G32" s="292" t="str">
        <f t="shared" si="1"/>
        <v>类</v>
      </c>
    </row>
    <row r="33" ht="38" customHeight="1" spans="1:7">
      <c r="A33" s="314" t="s">
        <v>1361</v>
      </c>
      <c r="B33" s="313" t="s">
        <v>1362</v>
      </c>
      <c r="C33" s="315">
        <f>SUM(C34:C37)</f>
        <v>0</v>
      </c>
      <c r="D33" s="315">
        <f>SUM(D34:D37)</f>
        <v>0</v>
      </c>
      <c r="E33" s="316"/>
      <c r="F33" s="312" t="str">
        <f t="shared" si="0"/>
        <v>否</v>
      </c>
      <c r="G33" s="292" t="str">
        <f t="shared" si="1"/>
        <v>款</v>
      </c>
    </row>
    <row r="34" s="292" customFormat="1" ht="38" customHeight="1" spans="1:7">
      <c r="A34" s="314">
        <v>2116001</v>
      </c>
      <c r="B34" s="313" t="s">
        <v>1363</v>
      </c>
      <c r="C34" s="315"/>
      <c r="D34" s="315">
        <v>0</v>
      </c>
      <c r="E34" s="316" t="str">
        <f t="shared" ref="E34:E42" si="3">IF(C34&gt;0,D34/C34-1,IF(C34&lt;0,-(D34/C34-1),""))</f>
        <v/>
      </c>
      <c r="F34" s="312" t="str">
        <f t="shared" si="0"/>
        <v>否</v>
      </c>
      <c r="G34" s="292" t="str">
        <f t="shared" si="1"/>
        <v>项</v>
      </c>
    </row>
    <row r="35" s="292" customFormat="1" ht="38" customHeight="1" spans="1:7">
      <c r="A35" s="314">
        <v>2116002</v>
      </c>
      <c r="B35" s="313" t="s">
        <v>1364</v>
      </c>
      <c r="C35" s="315"/>
      <c r="D35" s="315">
        <v>0</v>
      </c>
      <c r="E35" s="316" t="str">
        <f t="shared" si="3"/>
        <v/>
      </c>
      <c r="F35" s="312" t="str">
        <f t="shared" si="0"/>
        <v>否</v>
      </c>
      <c r="G35" s="292" t="str">
        <f t="shared" si="1"/>
        <v>项</v>
      </c>
    </row>
    <row r="36" s="292" customFormat="1" ht="38" customHeight="1" spans="1:7">
      <c r="A36" s="314">
        <v>2116003</v>
      </c>
      <c r="B36" s="313" t="s">
        <v>1365</v>
      </c>
      <c r="C36" s="315">
        <v>0</v>
      </c>
      <c r="D36" s="315">
        <v>0</v>
      </c>
      <c r="E36" s="316" t="str">
        <f t="shared" si="3"/>
        <v/>
      </c>
      <c r="F36" s="312" t="str">
        <f t="shared" si="0"/>
        <v>否</v>
      </c>
      <c r="G36" s="292" t="str">
        <f t="shared" si="1"/>
        <v>项</v>
      </c>
    </row>
    <row r="37" s="295" customFormat="1" ht="38" customHeight="1" spans="1:7">
      <c r="A37" s="314">
        <v>2116099</v>
      </c>
      <c r="B37" s="313" t="s">
        <v>1366</v>
      </c>
      <c r="C37" s="315">
        <v>0</v>
      </c>
      <c r="D37" s="315"/>
      <c r="E37" s="316" t="str">
        <f t="shared" si="3"/>
        <v/>
      </c>
      <c r="F37" s="312" t="str">
        <f t="shared" si="0"/>
        <v>否</v>
      </c>
      <c r="G37" s="292" t="str">
        <f t="shared" si="1"/>
        <v>项</v>
      </c>
    </row>
    <row r="38" s="292" customFormat="1" ht="38" customHeight="1" spans="1:7">
      <c r="A38" s="314">
        <v>21161</v>
      </c>
      <c r="B38" s="313" t="s">
        <v>1367</v>
      </c>
      <c r="C38" s="315">
        <f>SUM(C39:C42)</f>
        <v>0</v>
      </c>
      <c r="D38" s="315">
        <f>SUM(D39:D42)</f>
        <v>0</v>
      </c>
      <c r="E38" s="316" t="str">
        <f t="shared" si="3"/>
        <v/>
      </c>
      <c r="F38" s="312" t="str">
        <f t="shared" si="0"/>
        <v>否</v>
      </c>
      <c r="G38" s="292" t="str">
        <f t="shared" si="1"/>
        <v>款</v>
      </c>
    </row>
    <row r="39" ht="38" customHeight="1" spans="1:7">
      <c r="A39" s="314">
        <v>2116101</v>
      </c>
      <c r="B39" s="313" t="s">
        <v>1368</v>
      </c>
      <c r="C39" s="315">
        <v>0</v>
      </c>
      <c r="D39" s="315">
        <v>0</v>
      </c>
      <c r="E39" s="316" t="str">
        <f t="shared" si="3"/>
        <v/>
      </c>
      <c r="F39" s="312" t="str">
        <f t="shared" si="0"/>
        <v>否</v>
      </c>
      <c r="G39" s="292" t="str">
        <f t="shared" si="1"/>
        <v>项</v>
      </c>
    </row>
    <row r="40" ht="38" customHeight="1" spans="1:7">
      <c r="A40" s="314">
        <v>2116102</v>
      </c>
      <c r="B40" s="313" t="s">
        <v>1369</v>
      </c>
      <c r="C40" s="315">
        <v>0</v>
      </c>
      <c r="D40" s="315">
        <v>0</v>
      </c>
      <c r="E40" s="316" t="str">
        <f t="shared" si="3"/>
        <v/>
      </c>
      <c r="F40" s="312" t="str">
        <f t="shared" si="0"/>
        <v>否</v>
      </c>
      <c r="G40" s="292" t="str">
        <f t="shared" si="1"/>
        <v>项</v>
      </c>
    </row>
    <row r="41" ht="38" customHeight="1" spans="1:7">
      <c r="A41" s="314">
        <v>2116103</v>
      </c>
      <c r="B41" s="313" t="s">
        <v>1370</v>
      </c>
      <c r="C41" s="315">
        <v>0</v>
      </c>
      <c r="D41" s="315">
        <v>0</v>
      </c>
      <c r="E41" s="316" t="str">
        <f t="shared" si="3"/>
        <v/>
      </c>
      <c r="F41" s="312" t="str">
        <f t="shared" si="0"/>
        <v>否</v>
      </c>
      <c r="G41" s="292" t="str">
        <f t="shared" si="1"/>
        <v>项</v>
      </c>
    </row>
    <row r="42" ht="38" customHeight="1" spans="1:7">
      <c r="A42" s="314">
        <v>2116104</v>
      </c>
      <c r="B42" s="313" t="s">
        <v>1371</v>
      </c>
      <c r="C42" s="315">
        <v>0</v>
      </c>
      <c r="D42" s="315">
        <v>0</v>
      </c>
      <c r="E42" s="316" t="str">
        <f t="shared" si="3"/>
        <v/>
      </c>
      <c r="F42" s="312" t="str">
        <f t="shared" si="0"/>
        <v>否</v>
      </c>
      <c r="G42" s="292" t="str">
        <f t="shared" si="1"/>
        <v>项</v>
      </c>
    </row>
    <row r="43" ht="38" customHeight="1" spans="1:7">
      <c r="A43" s="308" t="s">
        <v>65</v>
      </c>
      <c r="B43" s="309" t="s">
        <v>1372</v>
      </c>
      <c r="C43" s="319">
        <f>SUM(C44,C60,C64,C65,C71,C75,C79,C89,C92,C101)</f>
        <v>72120</v>
      </c>
      <c r="D43" s="319">
        <f>SUM(D44,D60,D64,D65,D71,D75,D79,D89,D92,D101)</f>
        <v>42669</v>
      </c>
      <c r="E43" s="320">
        <f t="shared" ref="E43:E48" si="4">(D43-C43)/C43</f>
        <v>-0.408</v>
      </c>
      <c r="F43" s="312" t="str">
        <f t="shared" si="0"/>
        <v>是</v>
      </c>
      <c r="G43" s="292" t="str">
        <f t="shared" si="1"/>
        <v>类</v>
      </c>
    </row>
    <row r="44" ht="38" customHeight="1" spans="1:7">
      <c r="A44" s="314" t="s">
        <v>1373</v>
      </c>
      <c r="B44" s="313" t="s">
        <v>1374</v>
      </c>
      <c r="C44" s="315">
        <f>SUM(C45:C59)</f>
        <v>39015</v>
      </c>
      <c r="D44" s="315">
        <f>SUM(D45:D59)</f>
        <v>38202</v>
      </c>
      <c r="E44" s="320">
        <f t="shared" si="4"/>
        <v>-0.021</v>
      </c>
      <c r="F44" s="312" t="str">
        <f t="shared" si="0"/>
        <v>是</v>
      </c>
      <c r="G44" s="292" t="str">
        <f t="shared" si="1"/>
        <v>款</v>
      </c>
    </row>
    <row r="45" ht="38" customHeight="1" spans="1:7">
      <c r="A45" s="314" t="s">
        <v>1375</v>
      </c>
      <c r="B45" s="313" t="s">
        <v>1376</v>
      </c>
      <c r="C45" s="321">
        <v>7602</v>
      </c>
      <c r="D45" s="322">
        <v>5000</v>
      </c>
      <c r="E45" s="320">
        <f t="shared" si="4"/>
        <v>-0.342</v>
      </c>
      <c r="F45" s="312" t="str">
        <f t="shared" si="0"/>
        <v>是</v>
      </c>
      <c r="G45" s="292" t="str">
        <f t="shared" si="1"/>
        <v>项</v>
      </c>
    </row>
    <row r="46" ht="38" customHeight="1" spans="1:7">
      <c r="A46" s="314" t="s">
        <v>1377</v>
      </c>
      <c r="B46" s="313" t="s">
        <v>1378</v>
      </c>
      <c r="C46" s="321">
        <v>4338</v>
      </c>
      <c r="D46" s="322">
        <v>3000</v>
      </c>
      <c r="E46" s="320">
        <f t="shared" si="4"/>
        <v>-0.308</v>
      </c>
      <c r="F46" s="312" t="str">
        <f t="shared" si="0"/>
        <v>是</v>
      </c>
      <c r="G46" s="292" t="str">
        <f t="shared" si="1"/>
        <v>项</v>
      </c>
    </row>
    <row r="47" ht="38" customHeight="1" spans="1:7">
      <c r="A47" s="314" t="s">
        <v>1379</v>
      </c>
      <c r="B47" s="313" t="s">
        <v>1380</v>
      </c>
      <c r="C47" s="321">
        <v>2513</v>
      </c>
      <c r="D47" s="322">
        <v>2000</v>
      </c>
      <c r="E47" s="320">
        <f t="shared" si="4"/>
        <v>-0.204</v>
      </c>
      <c r="F47" s="312" t="str">
        <f t="shared" si="0"/>
        <v>是</v>
      </c>
      <c r="G47" s="292" t="str">
        <f t="shared" si="1"/>
        <v>项</v>
      </c>
    </row>
    <row r="48" ht="38" customHeight="1" spans="1:7">
      <c r="A48" s="314" t="s">
        <v>1381</v>
      </c>
      <c r="B48" s="313" t="s">
        <v>1382</v>
      </c>
      <c r="C48" s="321">
        <v>6516</v>
      </c>
      <c r="D48" s="322">
        <v>9000</v>
      </c>
      <c r="E48" s="320">
        <f t="shared" si="4"/>
        <v>0.381</v>
      </c>
      <c r="F48" s="312" t="str">
        <f t="shared" si="0"/>
        <v>是</v>
      </c>
      <c r="G48" s="292" t="str">
        <f t="shared" si="1"/>
        <v>项</v>
      </c>
    </row>
    <row r="49" ht="38" customHeight="1" spans="1:7">
      <c r="A49" s="314" t="s">
        <v>1383</v>
      </c>
      <c r="B49" s="313" t="s">
        <v>1384</v>
      </c>
      <c r="C49" s="315"/>
      <c r="D49" s="315"/>
      <c r="E49" s="320"/>
      <c r="F49" s="312" t="str">
        <f t="shared" si="0"/>
        <v>否</v>
      </c>
      <c r="G49" s="292" t="str">
        <f t="shared" si="1"/>
        <v>项</v>
      </c>
    </row>
    <row r="50" ht="38" customHeight="1" spans="1:7">
      <c r="A50" s="314" t="s">
        <v>1385</v>
      </c>
      <c r="B50" s="313" t="s">
        <v>1386</v>
      </c>
      <c r="C50" s="315"/>
      <c r="D50" s="315"/>
      <c r="E50" s="320"/>
      <c r="F50" s="312" t="str">
        <f t="shared" si="0"/>
        <v>否</v>
      </c>
      <c r="G50" s="292" t="str">
        <f t="shared" si="1"/>
        <v>项</v>
      </c>
    </row>
    <row r="51" ht="38" customHeight="1" spans="1:7">
      <c r="A51" s="314" t="s">
        <v>1387</v>
      </c>
      <c r="B51" s="313" t="s">
        <v>1388</v>
      </c>
      <c r="C51" s="315"/>
      <c r="D51" s="315"/>
      <c r="E51" s="320"/>
      <c r="F51" s="312" t="str">
        <f t="shared" si="0"/>
        <v>否</v>
      </c>
      <c r="G51" s="292" t="str">
        <f t="shared" si="1"/>
        <v>项</v>
      </c>
    </row>
    <row r="52" ht="38" customHeight="1" spans="1:7">
      <c r="A52" s="314" t="s">
        <v>1389</v>
      </c>
      <c r="B52" s="313" t="s">
        <v>1390</v>
      </c>
      <c r="C52" s="315"/>
      <c r="D52" s="315"/>
      <c r="E52" s="320"/>
      <c r="F52" s="312" t="str">
        <f t="shared" si="0"/>
        <v>否</v>
      </c>
      <c r="G52" s="292" t="str">
        <f t="shared" si="1"/>
        <v>项</v>
      </c>
    </row>
    <row r="53" ht="38" customHeight="1" spans="1:7">
      <c r="A53" s="314" t="s">
        <v>1391</v>
      </c>
      <c r="B53" s="313" t="s">
        <v>1392</v>
      </c>
      <c r="C53" s="315"/>
      <c r="D53" s="315"/>
      <c r="E53" s="320"/>
      <c r="F53" s="312" t="str">
        <f t="shared" si="0"/>
        <v>否</v>
      </c>
      <c r="G53" s="292" t="str">
        <f t="shared" si="1"/>
        <v>项</v>
      </c>
    </row>
    <row r="54" ht="38" customHeight="1" spans="1:7">
      <c r="A54" s="314" t="s">
        <v>1393</v>
      </c>
      <c r="B54" s="313" t="s">
        <v>1394</v>
      </c>
      <c r="C54" s="315"/>
      <c r="D54" s="315"/>
      <c r="E54" s="320"/>
      <c r="F54" s="312" t="str">
        <f t="shared" si="0"/>
        <v>否</v>
      </c>
      <c r="G54" s="292" t="str">
        <f t="shared" si="1"/>
        <v>项</v>
      </c>
    </row>
    <row r="55" ht="38" customHeight="1" spans="1:7">
      <c r="A55" s="314" t="s">
        <v>1395</v>
      </c>
      <c r="B55" s="313" t="s">
        <v>1396</v>
      </c>
      <c r="C55" s="315"/>
      <c r="D55" s="315"/>
      <c r="E55" s="320"/>
      <c r="F55" s="312" t="str">
        <f t="shared" si="0"/>
        <v>否</v>
      </c>
      <c r="G55" s="292" t="str">
        <f t="shared" si="1"/>
        <v>项</v>
      </c>
    </row>
    <row r="56" s="366" customFormat="1" ht="38" customHeight="1" spans="1:6">
      <c r="A56" s="368">
        <v>2120814</v>
      </c>
      <c r="B56" s="369" t="s">
        <v>1397</v>
      </c>
      <c r="C56" s="321">
        <v>1467</v>
      </c>
      <c r="D56" s="322">
        <v>1000</v>
      </c>
      <c r="E56" s="320">
        <f>(D56-C56)/C56</f>
        <v>-0.318</v>
      </c>
      <c r="F56" s="370"/>
    </row>
    <row r="57" s="366" customFormat="1" ht="38" customHeight="1" spans="1:6">
      <c r="A57" s="368">
        <v>2120815</v>
      </c>
      <c r="B57" s="369" t="s">
        <v>1398</v>
      </c>
      <c r="C57" s="321">
        <v>341</v>
      </c>
      <c r="D57" s="371"/>
      <c r="E57" s="320">
        <f>(D57-C57)/C57</f>
        <v>-1</v>
      </c>
      <c r="F57" s="370"/>
    </row>
    <row r="58" s="366" customFormat="1" ht="38" customHeight="1" spans="1:6">
      <c r="A58" s="368">
        <v>2120816</v>
      </c>
      <c r="B58" s="369" t="s">
        <v>1399</v>
      </c>
      <c r="C58" s="321"/>
      <c r="D58" s="371"/>
      <c r="E58" s="320"/>
      <c r="F58" s="370"/>
    </row>
    <row r="59" ht="38" customHeight="1" spans="1:7">
      <c r="A59" s="314" t="s">
        <v>1400</v>
      </c>
      <c r="B59" s="313" t="s">
        <v>1401</v>
      </c>
      <c r="C59" s="321">
        <v>16238</v>
      </c>
      <c r="D59" s="322">
        <v>18202</v>
      </c>
      <c r="E59" s="320">
        <f>(D59-C59)/C59</f>
        <v>0.121</v>
      </c>
      <c r="F59" s="312" t="str">
        <f t="shared" ref="F59:F100" si="5">IF(LEN(A59)=3,"是",IF(B59&lt;&gt;"",IF(SUM(C59:D59)&lt;&gt;0,"是","否"),"是"))</f>
        <v>是</v>
      </c>
      <c r="G59" s="292" t="str">
        <f t="shared" ref="G59:G100" si="6">IF(LEN(A59)=3,"类",IF(LEN(A59)=5,"款","项"))</f>
        <v>项</v>
      </c>
    </row>
    <row r="60" ht="38" customHeight="1" spans="1:7">
      <c r="A60" s="314" t="s">
        <v>1402</v>
      </c>
      <c r="B60" s="313" t="s">
        <v>1403</v>
      </c>
      <c r="C60" s="315">
        <f>SUM(C61:C63)</f>
        <v>0</v>
      </c>
      <c r="D60" s="315">
        <f>SUM(D61:D63)</f>
        <v>0</v>
      </c>
      <c r="E60" s="320"/>
      <c r="F60" s="312" t="str">
        <f t="shared" si="5"/>
        <v>否</v>
      </c>
      <c r="G60" s="292" t="str">
        <f t="shared" si="6"/>
        <v>款</v>
      </c>
    </row>
    <row r="61" ht="38" customHeight="1" spans="1:7">
      <c r="A61" s="314" t="s">
        <v>1404</v>
      </c>
      <c r="B61" s="313" t="s">
        <v>1376</v>
      </c>
      <c r="C61" s="315"/>
      <c r="D61" s="315"/>
      <c r="E61" s="320"/>
      <c r="F61" s="312" t="str">
        <f t="shared" si="5"/>
        <v>否</v>
      </c>
      <c r="G61" s="292" t="str">
        <f t="shared" si="6"/>
        <v>项</v>
      </c>
    </row>
    <row r="62" ht="38" customHeight="1" spans="1:7">
      <c r="A62" s="314" t="s">
        <v>1405</v>
      </c>
      <c r="B62" s="313" t="s">
        <v>1378</v>
      </c>
      <c r="C62" s="315"/>
      <c r="D62" s="315"/>
      <c r="E62" s="320"/>
      <c r="F62" s="312" t="str">
        <f t="shared" si="5"/>
        <v>否</v>
      </c>
      <c r="G62" s="292" t="str">
        <f t="shared" si="6"/>
        <v>项</v>
      </c>
    </row>
    <row r="63" ht="38" customHeight="1" spans="1:7">
      <c r="A63" s="314" t="s">
        <v>1406</v>
      </c>
      <c r="B63" s="313" t="s">
        <v>1407</v>
      </c>
      <c r="C63" s="315"/>
      <c r="D63" s="315"/>
      <c r="E63" s="320"/>
      <c r="F63" s="312" t="str">
        <f t="shared" si="5"/>
        <v>否</v>
      </c>
      <c r="G63" s="292" t="str">
        <f t="shared" si="6"/>
        <v>项</v>
      </c>
    </row>
    <row r="64" ht="38" customHeight="1" spans="1:7">
      <c r="A64" s="314" t="s">
        <v>1408</v>
      </c>
      <c r="B64" s="313" t="s">
        <v>1409</v>
      </c>
      <c r="C64" s="315"/>
      <c r="D64" s="315"/>
      <c r="E64" s="320"/>
      <c r="F64" s="312" t="str">
        <f t="shared" si="5"/>
        <v>否</v>
      </c>
      <c r="G64" s="292" t="str">
        <f t="shared" si="6"/>
        <v>款</v>
      </c>
    </row>
    <row r="65" ht="38" customHeight="1" spans="1:7">
      <c r="A65" s="314" t="s">
        <v>1410</v>
      </c>
      <c r="B65" s="313" t="s">
        <v>1411</v>
      </c>
      <c r="C65" s="315">
        <f>SUM(C66:C70)</f>
        <v>588</v>
      </c>
      <c r="D65" s="315">
        <f>SUM(D66:D70)</f>
        <v>588</v>
      </c>
      <c r="E65" s="320">
        <f>(D65-C65)/C65</f>
        <v>0</v>
      </c>
      <c r="F65" s="312" t="str">
        <f t="shared" si="5"/>
        <v>是</v>
      </c>
      <c r="G65" s="292" t="str">
        <f t="shared" si="6"/>
        <v>款</v>
      </c>
    </row>
    <row r="66" ht="38" customHeight="1" spans="1:7">
      <c r="A66" s="314" t="s">
        <v>1412</v>
      </c>
      <c r="B66" s="313" t="s">
        <v>1413</v>
      </c>
      <c r="C66" s="315"/>
      <c r="D66" s="315"/>
      <c r="E66" s="320"/>
      <c r="F66" s="312" t="str">
        <f t="shared" si="5"/>
        <v>否</v>
      </c>
      <c r="G66" s="292" t="str">
        <f t="shared" si="6"/>
        <v>项</v>
      </c>
    </row>
    <row r="67" ht="38" customHeight="1" spans="1:7">
      <c r="A67" s="314" t="s">
        <v>1414</v>
      </c>
      <c r="B67" s="313" t="s">
        <v>1415</v>
      </c>
      <c r="C67" s="315"/>
      <c r="D67" s="315"/>
      <c r="E67" s="320"/>
      <c r="F67" s="312" t="str">
        <f t="shared" si="5"/>
        <v>否</v>
      </c>
      <c r="G67" s="292" t="str">
        <f t="shared" si="6"/>
        <v>项</v>
      </c>
    </row>
    <row r="68" ht="38" customHeight="1" spans="1:7">
      <c r="A68" s="314" t="s">
        <v>1416</v>
      </c>
      <c r="B68" s="313" t="s">
        <v>1417</v>
      </c>
      <c r="C68" s="315"/>
      <c r="D68" s="315"/>
      <c r="E68" s="320"/>
      <c r="F68" s="312" t="str">
        <f t="shared" si="5"/>
        <v>否</v>
      </c>
      <c r="G68" s="292" t="str">
        <f t="shared" si="6"/>
        <v>项</v>
      </c>
    </row>
    <row r="69" ht="38" customHeight="1" spans="1:7">
      <c r="A69" s="314" t="s">
        <v>1418</v>
      </c>
      <c r="B69" s="313" t="s">
        <v>1419</v>
      </c>
      <c r="C69" s="315"/>
      <c r="D69" s="315"/>
      <c r="E69" s="320"/>
      <c r="F69" s="312" t="str">
        <f t="shared" si="5"/>
        <v>否</v>
      </c>
      <c r="G69" s="292" t="str">
        <f t="shared" si="6"/>
        <v>项</v>
      </c>
    </row>
    <row r="70" ht="38" customHeight="1" spans="1:7">
      <c r="A70" s="314" t="s">
        <v>1420</v>
      </c>
      <c r="B70" s="313" t="s">
        <v>1421</v>
      </c>
      <c r="C70" s="315">
        <v>588</v>
      </c>
      <c r="D70" s="315">
        <v>588</v>
      </c>
      <c r="E70" s="320">
        <f>(D70-C70)/C70</f>
        <v>0</v>
      </c>
      <c r="F70" s="312" t="str">
        <f t="shared" si="5"/>
        <v>是</v>
      </c>
      <c r="G70" s="292" t="str">
        <f t="shared" si="6"/>
        <v>项</v>
      </c>
    </row>
    <row r="71" ht="38" customHeight="1" spans="1:7">
      <c r="A71" s="314" t="s">
        <v>1422</v>
      </c>
      <c r="B71" s="313" t="s">
        <v>1423</v>
      </c>
      <c r="C71" s="315">
        <f>SUM(C72:C74)</f>
        <v>1270</v>
      </c>
      <c r="D71" s="315">
        <f>SUM(D72:D74)</f>
        <v>1426</v>
      </c>
      <c r="E71" s="320">
        <f>(D71-C71)/C71</f>
        <v>0.123</v>
      </c>
      <c r="F71" s="312" t="str">
        <f t="shared" si="5"/>
        <v>是</v>
      </c>
      <c r="G71" s="292" t="str">
        <f t="shared" si="6"/>
        <v>款</v>
      </c>
    </row>
    <row r="72" ht="38" customHeight="1" spans="1:7">
      <c r="A72" s="314" t="s">
        <v>1424</v>
      </c>
      <c r="B72" s="313" t="s">
        <v>1425</v>
      </c>
      <c r="C72" s="315">
        <v>1270</v>
      </c>
      <c r="D72" s="315">
        <v>1426</v>
      </c>
      <c r="E72" s="320">
        <f>(D72-C72)/C72</f>
        <v>0.123</v>
      </c>
      <c r="F72" s="312" t="str">
        <f t="shared" si="5"/>
        <v>是</v>
      </c>
      <c r="G72" s="292" t="str">
        <f t="shared" si="6"/>
        <v>项</v>
      </c>
    </row>
    <row r="73" ht="38" customHeight="1" spans="1:7">
      <c r="A73" s="314" t="s">
        <v>1426</v>
      </c>
      <c r="B73" s="313" t="s">
        <v>1427</v>
      </c>
      <c r="C73" s="315"/>
      <c r="D73" s="315"/>
      <c r="E73" s="320"/>
      <c r="F73" s="312" t="str">
        <f t="shared" si="5"/>
        <v>否</v>
      </c>
      <c r="G73" s="292" t="str">
        <f t="shared" si="6"/>
        <v>项</v>
      </c>
    </row>
    <row r="74" ht="38" customHeight="1" spans="1:7">
      <c r="A74" s="314" t="s">
        <v>1428</v>
      </c>
      <c r="B74" s="313" t="s">
        <v>1429</v>
      </c>
      <c r="C74" s="315"/>
      <c r="D74" s="315"/>
      <c r="E74" s="320"/>
      <c r="F74" s="312" t="str">
        <f t="shared" si="5"/>
        <v>否</v>
      </c>
      <c r="G74" s="292" t="str">
        <f t="shared" si="6"/>
        <v>项</v>
      </c>
    </row>
    <row r="75" ht="38" customHeight="1" spans="1:7">
      <c r="A75" s="314" t="s">
        <v>1430</v>
      </c>
      <c r="B75" s="313" t="s">
        <v>1431</v>
      </c>
      <c r="C75" s="315">
        <f>SUM(C76:C78)</f>
        <v>0</v>
      </c>
      <c r="D75" s="315">
        <f>SUM(D76:D78)</f>
        <v>0</v>
      </c>
      <c r="E75" s="320"/>
      <c r="F75" s="312" t="str">
        <f t="shared" si="5"/>
        <v>否</v>
      </c>
      <c r="G75" s="292" t="str">
        <f t="shared" si="6"/>
        <v>款</v>
      </c>
    </row>
    <row r="76" ht="38" customHeight="1" spans="1:7">
      <c r="A76" s="314" t="s">
        <v>1432</v>
      </c>
      <c r="B76" s="313" t="s">
        <v>1376</v>
      </c>
      <c r="C76" s="315">
        <v>0</v>
      </c>
      <c r="D76" s="315"/>
      <c r="E76" s="320"/>
      <c r="F76" s="312" t="str">
        <f t="shared" si="5"/>
        <v>否</v>
      </c>
      <c r="G76" s="292" t="str">
        <f t="shared" si="6"/>
        <v>项</v>
      </c>
    </row>
    <row r="77" ht="38" customHeight="1" spans="1:7">
      <c r="A77" s="314" t="s">
        <v>1433</v>
      </c>
      <c r="B77" s="313" t="s">
        <v>1378</v>
      </c>
      <c r="C77" s="315"/>
      <c r="D77" s="315"/>
      <c r="E77" s="320"/>
      <c r="F77" s="312" t="str">
        <f t="shared" si="5"/>
        <v>否</v>
      </c>
      <c r="G77" s="292" t="str">
        <f t="shared" si="6"/>
        <v>项</v>
      </c>
    </row>
    <row r="78" ht="38" customHeight="1" spans="1:7">
      <c r="A78" s="314" t="s">
        <v>1434</v>
      </c>
      <c r="B78" s="313" t="s">
        <v>1435</v>
      </c>
      <c r="C78" s="315">
        <v>0</v>
      </c>
      <c r="D78" s="315"/>
      <c r="E78" s="320"/>
      <c r="F78" s="312" t="str">
        <f t="shared" si="5"/>
        <v>否</v>
      </c>
      <c r="G78" s="292" t="str">
        <f t="shared" si="6"/>
        <v>项</v>
      </c>
    </row>
    <row r="79" ht="38" customHeight="1" spans="1:7">
      <c r="A79" s="314" t="s">
        <v>1436</v>
      </c>
      <c r="B79" s="313" t="s">
        <v>1437</v>
      </c>
      <c r="C79" s="315">
        <f>SUM(C80:C88)</f>
        <v>30000</v>
      </c>
      <c r="D79" s="315">
        <f>SUM(D80:D88)</f>
        <v>0</v>
      </c>
      <c r="E79" s="320">
        <f>(D79-C79)/C79</f>
        <v>-1</v>
      </c>
      <c r="F79" s="312" t="str">
        <f t="shared" si="5"/>
        <v>是</v>
      </c>
      <c r="G79" s="292" t="str">
        <f t="shared" si="6"/>
        <v>款</v>
      </c>
    </row>
    <row r="80" ht="38" customHeight="1" spans="1:7">
      <c r="A80" s="314" t="s">
        <v>1438</v>
      </c>
      <c r="B80" s="313" t="s">
        <v>1376</v>
      </c>
      <c r="C80" s="315"/>
      <c r="D80" s="315">
        <v>0</v>
      </c>
      <c r="E80" s="320"/>
      <c r="F80" s="312" t="str">
        <f t="shared" si="5"/>
        <v>否</v>
      </c>
      <c r="G80" s="292" t="str">
        <f t="shared" si="6"/>
        <v>项</v>
      </c>
    </row>
    <row r="81" ht="38" customHeight="1" spans="1:7">
      <c r="A81" s="314" t="s">
        <v>1439</v>
      </c>
      <c r="B81" s="313" t="s">
        <v>1378</v>
      </c>
      <c r="C81" s="315"/>
      <c r="D81" s="315">
        <v>0</v>
      </c>
      <c r="E81" s="320"/>
      <c r="F81" s="312" t="str">
        <f t="shared" si="5"/>
        <v>否</v>
      </c>
      <c r="G81" s="292" t="str">
        <f t="shared" si="6"/>
        <v>项</v>
      </c>
    </row>
    <row r="82" s="292" customFormat="1" ht="38" customHeight="1" spans="1:7">
      <c r="A82" s="314" t="s">
        <v>1440</v>
      </c>
      <c r="B82" s="313" t="s">
        <v>1441</v>
      </c>
      <c r="C82" s="315">
        <v>30000</v>
      </c>
      <c r="D82" s="315"/>
      <c r="E82" s="320">
        <f>(D82-C82)/C82</f>
        <v>-1</v>
      </c>
      <c r="F82" s="312" t="str">
        <f t="shared" si="5"/>
        <v>是</v>
      </c>
      <c r="G82" s="292" t="str">
        <f t="shared" si="6"/>
        <v>项</v>
      </c>
    </row>
    <row r="83" s="292" customFormat="1" ht="38" customHeight="1" spans="1:7">
      <c r="A83" s="314" t="s">
        <v>1442</v>
      </c>
      <c r="B83" s="313" t="s">
        <v>1443</v>
      </c>
      <c r="C83" s="315"/>
      <c r="D83" s="315"/>
      <c r="E83" s="320"/>
      <c r="F83" s="312" t="str">
        <f t="shared" si="5"/>
        <v>否</v>
      </c>
      <c r="G83" s="292" t="str">
        <f t="shared" si="6"/>
        <v>款</v>
      </c>
    </row>
    <row r="84" s="292" customFormat="1" ht="38" customHeight="1" spans="1:7">
      <c r="A84" s="314" t="s">
        <v>1444</v>
      </c>
      <c r="B84" s="313" t="s">
        <v>1413</v>
      </c>
      <c r="C84" s="315"/>
      <c r="D84" s="315"/>
      <c r="E84" s="320"/>
      <c r="F84" s="312" t="str">
        <f t="shared" si="5"/>
        <v>否</v>
      </c>
      <c r="G84" s="292" t="str">
        <f t="shared" si="6"/>
        <v>项</v>
      </c>
    </row>
    <row r="85" s="292" customFormat="1" ht="38" customHeight="1" spans="1:7">
      <c r="A85" s="314" t="s">
        <v>1445</v>
      </c>
      <c r="B85" s="313" t="s">
        <v>1415</v>
      </c>
      <c r="C85" s="315"/>
      <c r="D85" s="315"/>
      <c r="E85" s="320"/>
      <c r="F85" s="312" t="str">
        <f t="shared" si="5"/>
        <v>否</v>
      </c>
      <c r="G85" s="292" t="str">
        <f t="shared" si="6"/>
        <v>项</v>
      </c>
    </row>
    <row r="86" s="292" customFormat="1" ht="38" customHeight="1" spans="1:7">
      <c r="A86" s="314" t="s">
        <v>1446</v>
      </c>
      <c r="B86" s="313" t="s">
        <v>1417</v>
      </c>
      <c r="C86" s="315">
        <v>0</v>
      </c>
      <c r="D86" s="315">
        <v>0</v>
      </c>
      <c r="E86" s="320"/>
      <c r="F86" s="312" t="str">
        <f t="shared" si="5"/>
        <v>否</v>
      </c>
      <c r="G86" s="292" t="str">
        <f t="shared" si="6"/>
        <v>项</v>
      </c>
    </row>
    <row r="87" s="292" customFormat="1" ht="38" customHeight="1" spans="1:7">
      <c r="A87" s="314" t="s">
        <v>1447</v>
      </c>
      <c r="B87" s="313" t="s">
        <v>1419</v>
      </c>
      <c r="C87" s="315">
        <v>0</v>
      </c>
      <c r="D87" s="315">
        <v>0</v>
      </c>
      <c r="E87" s="320"/>
      <c r="F87" s="312" t="str">
        <f t="shared" si="5"/>
        <v>否</v>
      </c>
      <c r="G87" s="292" t="str">
        <f t="shared" si="6"/>
        <v>项</v>
      </c>
    </row>
    <row r="88" s="292" customFormat="1" ht="38" customHeight="1" spans="1:7">
      <c r="A88" s="314" t="s">
        <v>1448</v>
      </c>
      <c r="B88" s="313" t="s">
        <v>1449</v>
      </c>
      <c r="C88" s="315"/>
      <c r="D88" s="315"/>
      <c r="E88" s="320"/>
      <c r="F88" s="312" t="str">
        <f t="shared" si="5"/>
        <v>否</v>
      </c>
      <c r="G88" s="292" t="str">
        <f t="shared" si="6"/>
        <v>项</v>
      </c>
    </row>
    <row r="89" s="292" customFormat="1" ht="38" customHeight="1" spans="1:7">
      <c r="A89" s="314" t="s">
        <v>1450</v>
      </c>
      <c r="B89" s="313" t="s">
        <v>1451</v>
      </c>
      <c r="C89" s="315">
        <f>SUM(C90:C91)</f>
        <v>0</v>
      </c>
      <c r="D89" s="315">
        <f>SUM(D90:D91)</f>
        <v>0</v>
      </c>
      <c r="E89" s="320"/>
      <c r="F89" s="312" t="str">
        <f t="shared" si="5"/>
        <v>否</v>
      </c>
      <c r="G89" s="292" t="str">
        <f t="shared" si="6"/>
        <v>款</v>
      </c>
    </row>
    <row r="90" s="292" customFormat="1" ht="38" customHeight="1" spans="1:7">
      <c r="A90" s="314" t="s">
        <v>1452</v>
      </c>
      <c r="B90" s="313" t="s">
        <v>1425</v>
      </c>
      <c r="C90" s="315">
        <v>0</v>
      </c>
      <c r="D90" s="315"/>
      <c r="E90" s="320"/>
      <c r="F90" s="312" t="str">
        <f t="shared" si="5"/>
        <v>否</v>
      </c>
      <c r="G90" s="292" t="str">
        <f t="shared" si="6"/>
        <v>项</v>
      </c>
    </row>
    <row r="91" s="292" customFormat="1" ht="38" customHeight="1" spans="1:7">
      <c r="A91" s="314" t="s">
        <v>1453</v>
      </c>
      <c r="B91" s="313" t="s">
        <v>1454</v>
      </c>
      <c r="C91" s="315">
        <v>0</v>
      </c>
      <c r="D91" s="315"/>
      <c r="E91" s="320"/>
      <c r="F91" s="312" t="str">
        <f t="shared" si="5"/>
        <v>否</v>
      </c>
      <c r="G91" s="292" t="str">
        <f t="shared" si="6"/>
        <v>项</v>
      </c>
    </row>
    <row r="92" s="292" customFormat="1" ht="38" customHeight="1" spans="1:7">
      <c r="A92" s="314" t="s">
        <v>1455</v>
      </c>
      <c r="B92" s="313" t="s">
        <v>1456</v>
      </c>
      <c r="C92" s="315">
        <f>SUM(C93:C100)</f>
        <v>0</v>
      </c>
      <c r="D92" s="315">
        <f>SUM(D93:D100)</f>
        <v>0</v>
      </c>
      <c r="E92" s="320"/>
      <c r="F92" s="312" t="str">
        <f t="shared" si="5"/>
        <v>否</v>
      </c>
      <c r="G92" s="292" t="str">
        <f t="shared" si="6"/>
        <v>款</v>
      </c>
    </row>
    <row r="93" s="292" customFormat="1" ht="38" customHeight="1" spans="1:7">
      <c r="A93" s="314" t="s">
        <v>1457</v>
      </c>
      <c r="B93" s="313" t="s">
        <v>1376</v>
      </c>
      <c r="C93" s="315">
        <v>0</v>
      </c>
      <c r="D93" s="315"/>
      <c r="E93" s="320"/>
      <c r="F93" s="312" t="str">
        <f t="shared" si="5"/>
        <v>否</v>
      </c>
      <c r="G93" s="292" t="str">
        <f t="shared" si="6"/>
        <v>项</v>
      </c>
    </row>
    <row r="94" s="292" customFormat="1" ht="38" customHeight="1" spans="1:7">
      <c r="A94" s="314" t="s">
        <v>1458</v>
      </c>
      <c r="B94" s="313" t="s">
        <v>1378</v>
      </c>
      <c r="C94" s="315">
        <v>0</v>
      </c>
      <c r="D94" s="315">
        <v>0</v>
      </c>
      <c r="E94" s="320"/>
      <c r="F94" s="312" t="str">
        <f t="shared" si="5"/>
        <v>否</v>
      </c>
      <c r="G94" s="292" t="str">
        <f t="shared" si="6"/>
        <v>项</v>
      </c>
    </row>
    <row r="95" s="292" customFormat="1" ht="38" customHeight="1" spans="1:7">
      <c r="A95" s="314" t="s">
        <v>1459</v>
      </c>
      <c r="B95" s="313" t="s">
        <v>1380</v>
      </c>
      <c r="C95" s="315">
        <v>0</v>
      </c>
      <c r="D95" s="315"/>
      <c r="E95" s="320"/>
      <c r="F95" s="312" t="str">
        <f t="shared" si="5"/>
        <v>否</v>
      </c>
      <c r="G95" s="292" t="str">
        <f t="shared" si="6"/>
        <v>项</v>
      </c>
    </row>
    <row r="96" s="292" customFormat="1" ht="38" customHeight="1" spans="1:7">
      <c r="A96" s="314" t="s">
        <v>1460</v>
      </c>
      <c r="B96" s="313" t="s">
        <v>1382</v>
      </c>
      <c r="C96" s="315">
        <v>0</v>
      </c>
      <c r="D96" s="315">
        <v>0</v>
      </c>
      <c r="E96" s="320"/>
      <c r="F96" s="312" t="str">
        <f t="shared" si="5"/>
        <v>否</v>
      </c>
      <c r="G96" s="292" t="str">
        <f t="shared" si="6"/>
        <v>项</v>
      </c>
    </row>
    <row r="97" ht="38" customHeight="1" spans="1:7">
      <c r="A97" s="314" t="s">
        <v>1461</v>
      </c>
      <c r="B97" s="313" t="s">
        <v>1388</v>
      </c>
      <c r="C97" s="315">
        <v>0</v>
      </c>
      <c r="D97" s="315">
        <v>0</v>
      </c>
      <c r="E97" s="320"/>
      <c r="F97" s="312" t="str">
        <f t="shared" si="5"/>
        <v>否</v>
      </c>
      <c r="G97" s="292" t="str">
        <f t="shared" si="6"/>
        <v>项</v>
      </c>
    </row>
    <row r="98" ht="38" customHeight="1" spans="1:7">
      <c r="A98" s="314" t="s">
        <v>1462</v>
      </c>
      <c r="B98" s="313" t="s">
        <v>1392</v>
      </c>
      <c r="C98" s="315">
        <v>0</v>
      </c>
      <c r="D98" s="315">
        <v>0</v>
      </c>
      <c r="E98" s="320"/>
      <c r="F98" s="312" t="str">
        <f t="shared" si="5"/>
        <v>否</v>
      </c>
      <c r="G98" s="292" t="str">
        <f t="shared" si="6"/>
        <v>项</v>
      </c>
    </row>
    <row r="99" ht="38" customHeight="1" spans="1:7">
      <c r="A99" s="314" t="s">
        <v>1463</v>
      </c>
      <c r="B99" s="313" t="s">
        <v>1394</v>
      </c>
      <c r="C99" s="315">
        <v>0</v>
      </c>
      <c r="D99" s="315">
        <v>0</v>
      </c>
      <c r="E99" s="320"/>
      <c r="F99" s="312" t="str">
        <f t="shared" si="5"/>
        <v>否</v>
      </c>
      <c r="G99" s="292" t="str">
        <f t="shared" si="6"/>
        <v>项</v>
      </c>
    </row>
    <row r="100" s="292" customFormat="1" ht="38" customHeight="1" spans="1:7">
      <c r="A100" s="314" t="s">
        <v>1464</v>
      </c>
      <c r="B100" s="313" t="s">
        <v>1465</v>
      </c>
      <c r="C100" s="315">
        <v>0</v>
      </c>
      <c r="D100" s="315"/>
      <c r="E100" s="320"/>
      <c r="F100" s="312" t="str">
        <f t="shared" si="5"/>
        <v>否</v>
      </c>
      <c r="G100" s="292" t="str">
        <f t="shared" si="6"/>
        <v>项</v>
      </c>
    </row>
    <row r="101" s="292" customFormat="1" ht="38" customHeight="1" spans="1:6">
      <c r="A101" s="323">
        <v>21298</v>
      </c>
      <c r="B101" s="324" t="s">
        <v>1466</v>
      </c>
      <c r="C101" s="315">
        <f>C102</f>
        <v>1247</v>
      </c>
      <c r="D101" s="315">
        <f>D102</f>
        <v>2453</v>
      </c>
      <c r="E101" s="320">
        <f>(D101-C101)/C101</f>
        <v>0.967</v>
      </c>
      <c r="F101" s="312"/>
    </row>
    <row r="102" s="292" customFormat="1" ht="38" customHeight="1" spans="1:6">
      <c r="A102" s="323">
        <v>2129801</v>
      </c>
      <c r="B102" s="324" t="s">
        <v>1467</v>
      </c>
      <c r="C102" s="315">
        <v>1247</v>
      </c>
      <c r="D102" s="315">
        <v>2453</v>
      </c>
      <c r="E102" s="320">
        <f>(D102-C102)/C102</f>
        <v>0.967</v>
      </c>
      <c r="F102" s="312"/>
    </row>
    <row r="103" s="292" customFormat="1" ht="38" customHeight="1" spans="1:7">
      <c r="A103" s="308" t="s">
        <v>67</v>
      </c>
      <c r="B103" s="309" t="s">
        <v>1468</v>
      </c>
      <c r="C103" s="319">
        <f>SUM(C104,C109,C114,C119,C122,C127,C131,C135)</f>
        <v>1172</v>
      </c>
      <c r="D103" s="319">
        <f>SUM(D104,D109,D114,D119,D122,D127,D131,D135)</f>
        <v>7401</v>
      </c>
      <c r="E103" s="320">
        <f>(D103-C103)/C103</f>
        <v>5.315</v>
      </c>
      <c r="F103" s="312" t="str">
        <f t="shared" ref="F103:F136" si="7">IF(LEN(A103)=3,"是",IF(B103&lt;&gt;"",IF(SUM(C103:D103)&lt;&gt;0,"是","否"),"是"))</f>
        <v>是</v>
      </c>
      <c r="G103" s="292" t="str">
        <f t="shared" ref="G103:G136" si="8">IF(LEN(A103)=3,"类",IF(LEN(A103)=5,"款","项"))</f>
        <v>类</v>
      </c>
    </row>
    <row r="104" ht="38" customHeight="1" spans="1:7">
      <c r="A104" s="314" t="s">
        <v>1469</v>
      </c>
      <c r="B104" s="313" t="s">
        <v>1470</v>
      </c>
      <c r="C104" s="315">
        <f>SUM(C105:C108)</f>
        <v>618</v>
      </c>
      <c r="D104" s="315">
        <f>SUM(D105:D108)</f>
        <v>3699</v>
      </c>
      <c r="E104" s="320">
        <f>(D104-C104)/C104</f>
        <v>4.985</v>
      </c>
      <c r="F104" s="312" t="str">
        <f t="shared" si="7"/>
        <v>是</v>
      </c>
      <c r="G104" s="292" t="str">
        <f t="shared" si="8"/>
        <v>款</v>
      </c>
    </row>
    <row r="105" s="292" customFormat="1" ht="38" customHeight="1" spans="1:7">
      <c r="A105" s="314" t="s">
        <v>1471</v>
      </c>
      <c r="B105" s="313" t="s">
        <v>1346</v>
      </c>
      <c r="C105" s="321">
        <v>292</v>
      </c>
      <c r="D105" s="315">
        <v>3699</v>
      </c>
      <c r="E105" s="320">
        <f>(D105-C105)/C105</f>
        <v>11.668</v>
      </c>
      <c r="F105" s="312" t="str">
        <f t="shared" si="7"/>
        <v>是</v>
      </c>
      <c r="G105" s="292" t="str">
        <f t="shared" si="8"/>
        <v>项</v>
      </c>
    </row>
    <row r="106" s="292" customFormat="1" ht="38" customHeight="1" spans="1:7">
      <c r="A106" s="314" t="s">
        <v>1472</v>
      </c>
      <c r="B106" s="313" t="s">
        <v>1473</v>
      </c>
      <c r="C106" s="321"/>
      <c r="D106" s="315"/>
      <c r="E106" s="320"/>
      <c r="F106" s="312" t="str">
        <f t="shared" si="7"/>
        <v>否</v>
      </c>
      <c r="G106" s="292" t="str">
        <f t="shared" si="8"/>
        <v>项</v>
      </c>
    </row>
    <row r="107" s="292" customFormat="1" ht="38" customHeight="1" spans="1:7">
      <c r="A107" s="314" t="s">
        <v>1474</v>
      </c>
      <c r="B107" s="313" t="s">
        <v>1475</v>
      </c>
      <c r="C107" s="321"/>
      <c r="D107" s="315"/>
      <c r="E107" s="320"/>
      <c r="F107" s="312" t="str">
        <f t="shared" si="7"/>
        <v>否</v>
      </c>
      <c r="G107" s="292" t="str">
        <f t="shared" si="8"/>
        <v>项</v>
      </c>
    </row>
    <row r="108" s="292" customFormat="1" ht="38" customHeight="1" spans="1:7">
      <c r="A108" s="314" t="s">
        <v>1476</v>
      </c>
      <c r="B108" s="313" t="s">
        <v>1477</v>
      </c>
      <c r="C108" s="321">
        <v>326</v>
      </c>
      <c r="D108" s="315"/>
      <c r="E108" s="320">
        <f>(D108-C108)/C108</f>
        <v>-1</v>
      </c>
      <c r="F108" s="312" t="str">
        <f t="shared" si="7"/>
        <v>是</v>
      </c>
      <c r="G108" s="292" t="str">
        <f t="shared" si="8"/>
        <v>项</v>
      </c>
    </row>
    <row r="109" s="292" customFormat="1" ht="38" customHeight="1" spans="1:7">
      <c r="A109" s="314" t="s">
        <v>1478</v>
      </c>
      <c r="B109" s="313" t="s">
        <v>1479</v>
      </c>
      <c r="C109" s="315">
        <f>SUM(C110:C113)</f>
        <v>0</v>
      </c>
      <c r="D109" s="315">
        <f>SUM(D110:D113)</f>
        <v>0</v>
      </c>
      <c r="E109" s="320"/>
      <c r="F109" s="312" t="str">
        <f t="shared" si="7"/>
        <v>否</v>
      </c>
      <c r="G109" s="292" t="str">
        <f t="shared" si="8"/>
        <v>款</v>
      </c>
    </row>
    <row r="110" ht="38" customHeight="1" spans="1:7">
      <c r="A110" s="314" t="s">
        <v>1480</v>
      </c>
      <c r="B110" s="313" t="s">
        <v>1346</v>
      </c>
      <c r="C110" s="315">
        <v>0</v>
      </c>
      <c r="D110" s="315">
        <v>0</v>
      </c>
      <c r="E110" s="320"/>
      <c r="F110" s="312" t="str">
        <f t="shared" si="7"/>
        <v>否</v>
      </c>
      <c r="G110" s="292" t="str">
        <f t="shared" si="8"/>
        <v>项</v>
      </c>
    </row>
    <row r="111" s="292" customFormat="1" ht="38" customHeight="1" spans="1:7">
      <c r="A111" s="314" t="s">
        <v>1481</v>
      </c>
      <c r="B111" s="313" t="s">
        <v>1473</v>
      </c>
      <c r="C111" s="315">
        <v>0</v>
      </c>
      <c r="D111" s="315">
        <v>0</v>
      </c>
      <c r="E111" s="320"/>
      <c r="F111" s="312" t="str">
        <f t="shared" si="7"/>
        <v>否</v>
      </c>
      <c r="G111" s="292" t="str">
        <f t="shared" si="8"/>
        <v>项</v>
      </c>
    </row>
    <row r="112" s="292" customFormat="1" ht="38" customHeight="1" spans="1:7">
      <c r="A112" s="314" t="s">
        <v>1482</v>
      </c>
      <c r="B112" s="313" t="s">
        <v>1483</v>
      </c>
      <c r="C112" s="315">
        <v>0</v>
      </c>
      <c r="D112" s="315">
        <v>0</v>
      </c>
      <c r="E112" s="320"/>
      <c r="F112" s="312" t="str">
        <f t="shared" si="7"/>
        <v>否</v>
      </c>
      <c r="G112" s="292" t="str">
        <f t="shared" si="8"/>
        <v>项</v>
      </c>
    </row>
    <row r="113" s="292" customFormat="1" ht="38" customHeight="1" spans="1:7">
      <c r="A113" s="314" t="s">
        <v>1484</v>
      </c>
      <c r="B113" s="313" t="s">
        <v>1485</v>
      </c>
      <c r="C113" s="315">
        <v>0</v>
      </c>
      <c r="D113" s="315">
        <v>0</v>
      </c>
      <c r="E113" s="320"/>
      <c r="F113" s="312" t="str">
        <f t="shared" si="7"/>
        <v>否</v>
      </c>
      <c r="G113" s="292" t="str">
        <f t="shared" si="8"/>
        <v>项</v>
      </c>
    </row>
    <row r="114" ht="38" customHeight="1" spans="1:7">
      <c r="A114" s="314" t="s">
        <v>1486</v>
      </c>
      <c r="B114" s="313" t="s">
        <v>1487</v>
      </c>
      <c r="C114" s="315">
        <f>SUM(C115:C118)</f>
        <v>0</v>
      </c>
      <c r="D114" s="315">
        <f>SUM(D115:D118)</f>
        <v>0</v>
      </c>
      <c r="E114" s="320"/>
      <c r="F114" s="312" t="str">
        <f t="shared" si="7"/>
        <v>否</v>
      </c>
      <c r="G114" s="292" t="str">
        <f t="shared" si="8"/>
        <v>款</v>
      </c>
    </row>
    <row r="115" s="292" customFormat="1" ht="38" customHeight="1" spans="1:7">
      <c r="A115" s="314" t="s">
        <v>1488</v>
      </c>
      <c r="B115" s="313" t="s">
        <v>1489</v>
      </c>
      <c r="C115" s="315">
        <v>0</v>
      </c>
      <c r="D115" s="315">
        <v>0</v>
      </c>
      <c r="E115" s="320"/>
      <c r="F115" s="312" t="str">
        <f t="shared" si="7"/>
        <v>否</v>
      </c>
      <c r="G115" s="292" t="str">
        <f t="shared" si="8"/>
        <v>项</v>
      </c>
    </row>
    <row r="116" s="292" customFormat="1" ht="38" customHeight="1" spans="1:7">
      <c r="A116" s="314" t="s">
        <v>1490</v>
      </c>
      <c r="B116" s="313" t="s">
        <v>1491</v>
      </c>
      <c r="C116" s="315">
        <v>0</v>
      </c>
      <c r="D116" s="315">
        <v>0</v>
      </c>
      <c r="E116" s="320"/>
      <c r="F116" s="312" t="str">
        <f t="shared" si="7"/>
        <v>否</v>
      </c>
      <c r="G116" s="292" t="str">
        <f t="shared" si="8"/>
        <v>项</v>
      </c>
    </row>
    <row r="117" s="292" customFormat="1" ht="38" customHeight="1" spans="1:7">
      <c r="A117" s="314" t="s">
        <v>1492</v>
      </c>
      <c r="B117" s="313" t="s">
        <v>1493</v>
      </c>
      <c r="C117" s="315">
        <v>0</v>
      </c>
      <c r="D117" s="315">
        <v>0</v>
      </c>
      <c r="E117" s="320"/>
      <c r="F117" s="312" t="str">
        <f t="shared" si="7"/>
        <v>否</v>
      </c>
      <c r="G117" s="292" t="str">
        <f t="shared" si="8"/>
        <v>项</v>
      </c>
    </row>
    <row r="118" ht="38" customHeight="1" spans="1:7">
      <c r="A118" s="314" t="s">
        <v>1494</v>
      </c>
      <c r="B118" s="313" t="s">
        <v>1495</v>
      </c>
      <c r="C118" s="315"/>
      <c r="D118" s="315"/>
      <c r="E118" s="320"/>
      <c r="F118" s="312" t="str">
        <f t="shared" si="7"/>
        <v>否</v>
      </c>
      <c r="G118" s="292" t="str">
        <f t="shared" si="8"/>
        <v>项</v>
      </c>
    </row>
    <row r="119" s="292" customFormat="1" ht="38" customHeight="1" spans="1:7">
      <c r="A119" s="326">
        <v>21370</v>
      </c>
      <c r="B119" s="313" t="s">
        <v>1496</v>
      </c>
      <c r="C119" s="315">
        <f>SUM(C120:C121)</f>
        <v>0</v>
      </c>
      <c r="D119" s="315">
        <f>SUM(D120:D121)</f>
        <v>0</v>
      </c>
      <c r="E119" s="320"/>
      <c r="F119" s="312" t="str">
        <f t="shared" si="7"/>
        <v>否</v>
      </c>
      <c r="G119" s="292" t="str">
        <f t="shared" si="8"/>
        <v>款</v>
      </c>
    </row>
    <row r="120" s="292" customFormat="1" ht="38" customHeight="1" spans="1:7">
      <c r="A120" s="326">
        <v>2137001</v>
      </c>
      <c r="B120" s="313" t="s">
        <v>1346</v>
      </c>
      <c r="C120" s="315">
        <v>0</v>
      </c>
      <c r="D120" s="315">
        <v>0</v>
      </c>
      <c r="E120" s="320"/>
      <c r="F120" s="312" t="str">
        <f t="shared" si="7"/>
        <v>否</v>
      </c>
      <c r="G120" s="292" t="str">
        <f t="shared" si="8"/>
        <v>项</v>
      </c>
    </row>
    <row r="121" ht="38" customHeight="1" spans="1:7">
      <c r="A121" s="326">
        <v>2137099</v>
      </c>
      <c r="B121" s="313" t="s">
        <v>1497</v>
      </c>
      <c r="C121" s="315"/>
      <c r="D121" s="315">
        <v>0</v>
      </c>
      <c r="E121" s="320"/>
      <c r="F121" s="312" t="str">
        <f t="shared" si="7"/>
        <v>否</v>
      </c>
      <c r="G121" s="292" t="str">
        <f t="shared" si="8"/>
        <v>项</v>
      </c>
    </row>
    <row r="122" s="292" customFormat="1" ht="38" customHeight="1" spans="1:7">
      <c r="A122" s="326">
        <v>21371</v>
      </c>
      <c r="B122" s="313" t="s">
        <v>1498</v>
      </c>
      <c r="C122" s="315">
        <f>SUM(C123:C126)</f>
        <v>0</v>
      </c>
      <c r="D122" s="315">
        <f>SUM(D123:D126)</f>
        <v>0</v>
      </c>
      <c r="E122" s="320"/>
      <c r="F122" s="312" t="str">
        <f t="shared" si="7"/>
        <v>否</v>
      </c>
      <c r="G122" s="292" t="str">
        <f t="shared" si="8"/>
        <v>款</v>
      </c>
    </row>
    <row r="123" ht="38" customHeight="1" spans="1:7">
      <c r="A123" s="326">
        <v>2137101</v>
      </c>
      <c r="B123" s="313" t="s">
        <v>1489</v>
      </c>
      <c r="C123" s="315">
        <v>0</v>
      </c>
      <c r="D123" s="315">
        <v>0</v>
      </c>
      <c r="E123" s="320"/>
      <c r="F123" s="312" t="str">
        <f t="shared" si="7"/>
        <v>否</v>
      </c>
      <c r="G123" s="292" t="str">
        <f t="shared" si="8"/>
        <v>项</v>
      </c>
    </row>
    <row r="124" s="292" customFormat="1" ht="38" customHeight="1" spans="1:7">
      <c r="A124" s="326">
        <v>2137102</v>
      </c>
      <c r="B124" s="313" t="s">
        <v>1499</v>
      </c>
      <c r="C124" s="315">
        <v>0</v>
      </c>
      <c r="D124" s="315">
        <v>0</v>
      </c>
      <c r="E124" s="320"/>
      <c r="F124" s="312" t="str">
        <f t="shared" si="7"/>
        <v>否</v>
      </c>
      <c r="G124" s="292" t="str">
        <f t="shared" si="8"/>
        <v>项</v>
      </c>
    </row>
    <row r="125" s="292" customFormat="1" ht="38" customHeight="1" spans="1:7">
      <c r="A125" s="326">
        <v>2137103</v>
      </c>
      <c r="B125" s="313" t="s">
        <v>1493</v>
      </c>
      <c r="C125" s="315">
        <v>0</v>
      </c>
      <c r="D125" s="315">
        <v>0</v>
      </c>
      <c r="E125" s="320"/>
      <c r="F125" s="312" t="str">
        <f t="shared" si="7"/>
        <v>否</v>
      </c>
      <c r="G125" s="292" t="str">
        <f t="shared" si="8"/>
        <v>项</v>
      </c>
    </row>
    <row r="126" s="292" customFormat="1" ht="38" customHeight="1" spans="1:7">
      <c r="A126" s="326">
        <v>2137199</v>
      </c>
      <c r="B126" s="313" t="s">
        <v>1500</v>
      </c>
      <c r="C126" s="315">
        <v>0</v>
      </c>
      <c r="D126" s="315">
        <v>0</v>
      </c>
      <c r="E126" s="320"/>
      <c r="F126" s="312" t="str">
        <f t="shared" si="7"/>
        <v>否</v>
      </c>
      <c r="G126" s="292" t="str">
        <f t="shared" si="8"/>
        <v>项</v>
      </c>
    </row>
    <row r="127" s="366" customFormat="1" ht="38" customHeight="1" spans="1:6">
      <c r="A127" s="372">
        <v>21372</v>
      </c>
      <c r="B127" s="373" t="s">
        <v>1501</v>
      </c>
      <c r="C127" s="371">
        <f>SUM(C128:C130)</f>
        <v>554</v>
      </c>
      <c r="D127" s="371">
        <f>SUM(D128:D130)</f>
        <v>3702</v>
      </c>
      <c r="E127" s="320">
        <f>(D127-C127)/C127</f>
        <v>5.682</v>
      </c>
      <c r="F127" s="370"/>
    </row>
    <row r="128" s="366" customFormat="1" ht="38" customHeight="1" spans="1:6">
      <c r="A128" s="372">
        <v>2137201</v>
      </c>
      <c r="B128" s="374" t="s">
        <v>1502</v>
      </c>
      <c r="C128" s="321">
        <v>375</v>
      </c>
      <c r="D128" s="371">
        <v>4</v>
      </c>
      <c r="E128" s="320">
        <f>(D128-C128)/C128</f>
        <v>-0.989</v>
      </c>
      <c r="F128" s="370"/>
    </row>
    <row r="129" s="366" customFormat="1" ht="38" customHeight="1" spans="1:6">
      <c r="A129" s="372">
        <v>2137202</v>
      </c>
      <c r="B129" s="374" t="s">
        <v>1503</v>
      </c>
      <c r="C129" s="321">
        <v>179</v>
      </c>
      <c r="D129" s="371">
        <v>3698</v>
      </c>
      <c r="E129" s="320">
        <f>(D129-C129)/C129</f>
        <v>19.659</v>
      </c>
      <c r="F129" s="370"/>
    </row>
    <row r="130" s="366" customFormat="1" ht="38" customHeight="1" spans="1:6">
      <c r="A130" s="372">
        <v>2137299</v>
      </c>
      <c r="B130" s="374" t="s">
        <v>1504</v>
      </c>
      <c r="C130" s="371"/>
      <c r="D130" s="371">
        <v>0</v>
      </c>
      <c r="E130" s="320"/>
      <c r="F130" s="370"/>
    </row>
    <row r="131" s="366" customFormat="1" ht="38" customHeight="1" spans="1:6">
      <c r="A131" s="372">
        <v>21373</v>
      </c>
      <c r="B131" s="373" t="s">
        <v>1505</v>
      </c>
      <c r="C131" s="371">
        <f>SUM(C132:C134)</f>
        <v>0</v>
      </c>
      <c r="D131" s="371">
        <f>SUM(D132:D134)</f>
        <v>0</v>
      </c>
      <c r="E131" s="320"/>
      <c r="F131" s="370"/>
    </row>
    <row r="132" s="366" customFormat="1" ht="38" customHeight="1" spans="1:6">
      <c r="A132" s="372">
        <v>2137301</v>
      </c>
      <c r="B132" s="374" t="s">
        <v>1502</v>
      </c>
      <c r="C132" s="371"/>
      <c r="D132" s="371"/>
      <c r="E132" s="320"/>
      <c r="F132" s="370"/>
    </row>
    <row r="133" s="366" customFormat="1" ht="38" customHeight="1" spans="1:6">
      <c r="A133" s="372">
        <v>2137302</v>
      </c>
      <c r="B133" s="374" t="s">
        <v>1503</v>
      </c>
      <c r="C133" s="371"/>
      <c r="D133" s="371"/>
      <c r="E133" s="320"/>
      <c r="F133" s="370"/>
    </row>
    <row r="134" s="366" customFormat="1" ht="38" customHeight="1" spans="1:6">
      <c r="A134" s="372">
        <v>2137399</v>
      </c>
      <c r="B134" s="374" t="s">
        <v>1506</v>
      </c>
      <c r="C134" s="371"/>
      <c r="D134" s="371"/>
      <c r="E134" s="320"/>
      <c r="F134" s="370"/>
    </row>
    <row r="135" s="366" customFormat="1" ht="38" customHeight="1" spans="1:6">
      <c r="A135" s="372">
        <v>21374</v>
      </c>
      <c r="B135" s="373" t="s">
        <v>1507</v>
      </c>
      <c r="C135" s="371">
        <f>SUM(C136:C137)</f>
        <v>0</v>
      </c>
      <c r="D135" s="371">
        <f>SUM(D136:D137)</f>
        <v>0</v>
      </c>
      <c r="E135" s="320"/>
      <c r="F135" s="370"/>
    </row>
    <row r="136" s="366" customFormat="1" ht="38" customHeight="1" spans="1:6">
      <c r="A136" s="372">
        <v>2137401</v>
      </c>
      <c r="B136" s="374" t="s">
        <v>1503</v>
      </c>
      <c r="C136" s="371"/>
      <c r="D136" s="371"/>
      <c r="E136" s="320"/>
      <c r="F136" s="370"/>
    </row>
    <row r="137" s="366" customFormat="1" ht="38" customHeight="1" spans="1:6">
      <c r="A137" s="372">
        <v>2137499</v>
      </c>
      <c r="B137" s="374" t="s">
        <v>1508</v>
      </c>
      <c r="C137" s="371"/>
      <c r="D137" s="371"/>
      <c r="E137" s="320"/>
      <c r="F137" s="370"/>
    </row>
    <row r="138" s="292" customFormat="1" ht="38" customHeight="1" spans="1:7">
      <c r="A138" s="308" t="s">
        <v>69</v>
      </c>
      <c r="B138" s="309" t="s">
        <v>1509</v>
      </c>
      <c r="C138" s="319">
        <f>SUM(C139,C144,C149,C154,C163,C170,C179,C182,C186)</f>
        <v>0</v>
      </c>
      <c r="D138" s="319">
        <f>SUM(D139,D144,D149,D154,D163,D170,D179,D182,D186)</f>
        <v>0</v>
      </c>
      <c r="E138" s="320"/>
      <c r="F138" s="312" t="str">
        <f t="shared" ref="F138:F147" si="9">IF(LEN(A138)=3,"是",IF(B138&lt;&gt;"",IF(SUM(C138:D138)&lt;&gt;0,"是","否"),"是"))</f>
        <v>是</v>
      </c>
      <c r="G138" s="292" t="str">
        <f t="shared" ref="G138:G147" si="10">IF(LEN(A138)=3,"类",IF(LEN(A138)=5,"款","项"))</f>
        <v>类</v>
      </c>
    </row>
    <row r="139" s="292" customFormat="1" ht="38" customHeight="1" spans="1:7">
      <c r="A139" s="314" t="s">
        <v>1510</v>
      </c>
      <c r="B139" s="313" t="s">
        <v>1511</v>
      </c>
      <c r="C139" s="315">
        <f>SUM(C140:C143)</f>
        <v>0</v>
      </c>
      <c r="D139" s="315">
        <f>SUM(D140:D143)</f>
        <v>0</v>
      </c>
      <c r="E139" s="320"/>
      <c r="F139" s="312" t="str">
        <f t="shared" si="9"/>
        <v>否</v>
      </c>
      <c r="G139" s="292" t="str">
        <f t="shared" si="10"/>
        <v>款</v>
      </c>
    </row>
    <row r="140" ht="38" customHeight="1" spans="1:7">
      <c r="A140" s="314" t="s">
        <v>1512</v>
      </c>
      <c r="B140" s="313" t="s">
        <v>1513</v>
      </c>
      <c r="C140" s="315">
        <v>0</v>
      </c>
      <c r="D140" s="315">
        <v>0</v>
      </c>
      <c r="E140" s="320"/>
      <c r="F140" s="312" t="str">
        <f t="shared" si="9"/>
        <v>否</v>
      </c>
      <c r="G140" s="292" t="str">
        <f t="shared" si="10"/>
        <v>项</v>
      </c>
    </row>
    <row r="141" s="292" customFormat="1" ht="38" customHeight="1" spans="1:7">
      <c r="A141" s="314" t="s">
        <v>1514</v>
      </c>
      <c r="B141" s="313" t="s">
        <v>1515</v>
      </c>
      <c r="C141" s="315">
        <v>0</v>
      </c>
      <c r="D141" s="315">
        <v>0</v>
      </c>
      <c r="E141" s="320"/>
      <c r="F141" s="312" t="str">
        <f t="shared" si="9"/>
        <v>否</v>
      </c>
      <c r="G141" s="292" t="str">
        <f t="shared" si="10"/>
        <v>项</v>
      </c>
    </row>
    <row r="142" s="292" customFormat="1" ht="38" customHeight="1" spans="1:7">
      <c r="A142" s="314" t="s">
        <v>1516</v>
      </c>
      <c r="B142" s="313" t="s">
        <v>1517</v>
      </c>
      <c r="C142" s="315">
        <v>0</v>
      </c>
      <c r="D142" s="315">
        <v>0</v>
      </c>
      <c r="E142" s="320"/>
      <c r="F142" s="312" t="str">
        <f t="shared" si="9"/>
        <v>否</v>
      </c>
      <c r="G142" s="292" t="str">
        <f t="shared" si="10"/>
        <v>项</v>
      </c>
    </row>
    <row r="143" s="292" customFormat="1" ht="38" customHeight="1" spans="1:7">
      <c r="A143" s="314" t="s">
        <v>1518</v>
      </c>
      <c r="B143" s="313" t="s">
        <v>1519</v>
      </c>
      <c r="C143" s="315">
        <v>0</v>
      </c>
      <c r="D143" s="315">
        <v>0</v>
      </c>
      <c r="E143" s="320"/>
      <c r="F143" s="312" t="str">
        <f t="shared" si="9"/>
        <v>否</v>
      </c>
      <c r="G143" s="292" t="str">
        <f t="shared" si="10"/>
        <v>项</v>
      </c>
    </row>
    <row r="144" ht="38" customHeight="1" spans="1:7">
      <c r="A144" s="314" t="s">
        <v>1520</v>
      </c>
      <c r="B144" s="313" t="s">
        <v>1521</v>
      </c>
      <c r="C144" s="315">
        <f>SUM(C145:C148)</f>
        <v>0</v>
      </c>
      <c r="D144" s="315">
        <f>SUM(D145:D148)</f>
        <v>0</v>
      </c>
      <c r="E144" s="320"/>
      <c r="F144" s="312" t="str">
        <f t="shared" si="9"/>
        <v>否</v>
      </c>
      <c r="G144" s="292" t="str">
        <f t="shared" si="10"/>
        <v>款</v>
      </c>
    </row>
    <row r="145" ht="38" customHeight="1" spans="1:7">
      <c r="A145" s="314" t="s">
        <v>1522</v>
      </c>
      <c r="B145" s="313" t="s">
        <v>1517</v>
      </c>
      <c r="C145" s="315">
        <v>0</v>
      </c>
      <c r="D145" s="315">
        <v>0</v>
      </c>
      <c r="E145" s="320"/>
      <c r="F145" s="312" t="str">
        <f t="shared" si="9"/>
        <v>否</v>
      </c>
      <c r="G145" s="292" t="str">
        <f t="shared" si="10"/>
        <v>项</v>
      </c>
    </row>
    <row r="146" s="292" customFormat="1" ht="38" customHeight="1" spans="1:7">
      <c r="A146" s="314" t="s">
        <v>1523</v>
      </c>
      <c r="B146" s="313" t="s">
        <v>1524</v>
      </c>
      <c r="C146" s="315">
        <v>0</v>
      </c>
      <c r="D146" s="315">
        <v>0</v>
      </c>
      <c r="E146" s="320"/>
      <c r="F146" s="312" t="str">
        <f t="shared" si="9"/>
        <v>否</v>
      </c>
      <c r="G146" s="292" t="str">
        <f t="shared" si="10"/>
        <v>项</v>
      </c>
    </row>
    <row r="147" ht="38" customHeight="1" spans="1:7">
      <c r="A147" s="314" t="s">
        <v>1525</v>
      </c>
      <c r="B147" s="313" t="s">
        <v>1526</v>
      </c>
      <c r="C147" s="315">
        <v>0</v>
      </c>
      <c r="D147" s="315">
        <v>0</v>
      </c>
      <c r="E147" s="320"/>
      <c r="F147" s="312" t="str">
        <f t="shared" si="9"/>
        <v>否</v>
      </c>
      <c r="G147" s="292" t="str">
        <f t="shared" si="10"/>
        <v>项</v>
      </c>
    </row>
    <row r="148" ht="38" customHeight="1" spans="1:7">
      <c r="A148" s="314" t="s">
        <v>1527</v>
      </c>
      <c r="B148" s="313" t="s">
        <v>1528</v>
      </c>
      <c r="C148" s="315">
        <v>0</v>
      </c>
      <c r="D148" s="315">
        <v>0</v>
      </c>
      <c r="E148" s="320"/>
      <c r="F148" s="312" t="str">
        <f t="shared" ref="F148:F211" si="11">IF(LEN(A148)=3,"是",IF(B148&lt;&gt;"",IF(SUM(C148:D148)&lt;&gt;0,"是","否"),"是"))</f>
        <v>否</v>
      </c>
      <c r="G148" s="292" t="str">
        <f t="shared" ref="G148:G211" si="12">IF(LEN(A148)=3,"类",IF(LEN(A148)=5,"款","项"))</f>
        <v>项</v>
      </c>
    </row>
    <row r="149" s="292" customFormat="1" ht="38" customHeight="1" spans="1:7">
      <c r="A149" s="314" t="s">
        <v>1529</v>
      </c>
      <c r="B149" s="313" t="s">
        <v>1530</v>
      </c>
      <c r="C149" s="315">
        <f>SUM(C150:C153)</f>
        <v>0</v>
      </c>
      <c r="D149" s="315">
        <f>SUM(D150:D153)</f>
        <v>0</v>
      </c>
      <c r="E149" s="320"/>
      <c r="F149" s="312" t="str">
        <f t="shared" si="11"/>
        <v>否</v>
      </c>
      <c r="G149" s="292" t="str">
        <f t="shared" si="12"/>
        <v>款</v>
      </c>
    </row>
    <row r="150" s="292" customFormat="1" ht="38" customHeight="1" spans="1:7">
      <c r="A150" s="314" t="s">
        <v>1531</v>
      </c>
      <c r="B150" s="313" t="s">
        <v>1532</v>
      </c>
      <c r="C150" s="315">
        <v>0</v>
      </c>
      <c r="D150" s="315"/>
      <c r="E150" s="320"/>
      <c r="F150" s="312" t="str">
        <f t="shared" si="11"/>
        <v>否</v>
      </c>
      <c r="G150" s="292" t="str">
        <f t="shared" si="12"/>
        <v>项</v>
      </c>
    </row>
    <row r="151" s="292" customFormat="1" ht="38" customHeight="1" spans="1:7">
      <c r="A151" s="314" t="s">
        <v>1533</v>
      </c>
      <c r="B151" s="313" t="s">
        <v>1534</v>
      </c>
      <c r="C151" s="315"/>
      <c r="D151" s="315"/>
      <c r="E151" s="320"/>
      <c r="F151" s="312" t="str">
        <f t="shared" si="11"/>
        <v>否</v>
      </c>
      <c r="G151" s="292" t="str">
        <f t="shared" si="12"/>
        <v>项</v>
      </c>
    </row>
    <row r="152" s="292" customFormat="1" ht="38" customHeight="1" spans="1:7">
      <c r="A152" s="314" t="s">
        <v>1535</v>
      </c>
      <c r="B152" s="313" t="s">
        <v>1536</v>
      </c>
      <c r="C152" s="315"/>
      <c r="D152" s="315">
        <v>0</v>
      </c>
      <c r="E152" s="320"/>
      <c r="F152" s="312" t="str">
        <f t="shared" si="11"/>
        <v>否</v>
      </c>
      <c r="G152" s="292" t="str">
        <f t="shared" si="12"/>
        <v>项</v>
      </c>
    </row>
    <row r="153" s="292" customFormat="1" ht="38" customHeight="1" spans="1:7">
      <c r="A153" s="314" t="s">
        <v>1537</v>
      </c>
      <c r="B153" s="313" t="s">
        <v>1538</v>
      </c>
      <c r="C153" s="315">
        <v>0</v>
      </c>
      <c r="D153" s="315">
        <v>0</v>
      </c>
      <c r="E153" s="320"/>
      <c r="F153" s="312" t="str">
        <f t="shared" si="11"/>
        <v>否</v>
      </c>
      <c r="G153" s="292" t="str">
        <f t="shared" si="12"/>
        <v>项</v>
      </c>
    </row>
    <row r="154" s="292" customFormat="1" ht="38" customHeight="1" spans="1:7">
      <c r="A154" s="314" t="s">
        <v>1539</v>
      </c>
      <c r="B154" s="313" t="s">
        <v>1540</v>
      </c>
      <c r="C154" s="315">
        <f>SUM(C155:C162)</f>
        <v>0</v>
      </c>
      <c r="D154" s="315">
        <f>SUM(D155:D162)</f>
        <v>0</v>
      </c>
      <c r="E154" s="320"/>
      <c r="F154" s="312" t="str">
        <f t="shared" si="11"/>
        <v>否</v>
      </c>
      <c r="G154" s="292" t="str">
        <f t="shared" si="12"/>
        <v>款</v>
      </c>
    </row>
    <row r="155" s="292" customFormat="1" ht="38" customHeight="1" spans="1:7">
      <c r="A155" s="314" t="s">
        <v>1541</v>
      </c>
      <c r="B155" s="313" t="s">
        <v>1542</v>
      </c>
      <c r="C155" s="315">
        <v>0</v>
      </c>
      <c r="D155" s="315">
        <v>0</v>
      </c>
      <c r="E155" s="320"/>
      <c r="F155" s="312" t="str">
        <f t="shared" si="11"/>
        <v>否</v>
      </c>
      <c r="G155" s="292" t="str">
        <f t="shared" si="12"/>
        <v>项</v>
      </c>
    </row>
    <row r="156" s="292" customFormat="1" ht="38" customHeight="1" spans="1:7">
      <c r="A156" s="314" t="s">
        <v>1543</v>
      </c>
      <c r="B156" s="313" t="s">
        <v>1544</v>
      </c>
      <c r="C156" s="315">
        <v>0</v>
      </c>
      <c r="D156" s="315">
        <v>0</v>
      </c>
      <c r="E156" s="320"/>
      <c r="F156" s="312" t="str">
        <f t="shared" si="11"/>
        <v>否</v>
      </c>
      <c r="G156" s="292" t="str">
        <f t="shared" si="12"/>
        <v>项</v>
      </c>
    </row>
    <row r="157" s="292" customFormat="1" ht="38" customHeight="1" spans="1:7">
      <c r="A157" s="314" t="s">
        <v>1545</v>
      </c>
      <c r="B157" s="313" t="s">
        <v>1546</v>
      </c>
      <c r="C157" s="315">
        <v>0</v>
      </c>
      <c r="D157" s="315">
        <v>0</v>
      </c>
      <c r="E157" s="320"/>
      <c r="F157" s="312" t="str">
        <f t="shared" si="11"/>
        <v>否</v>
      </c>
      <c r="G157" s="292" t="str">
        <f t="shared" si="12"/>
        <v>项</v>
      </c>
    </row>
    <row r="158" s="292" customFormat="1" ht="38" customHeight="1" spans="1:7">
      <c r="A158" s="314" t="s">
        <v>1547</v>
      </c>
      <c r="B158" s="313" t="s">
        <v>1548</v>
      </c>
      <c r="C158" s="315">
        <v>0</v>
      </c>
      <c r="D158" s="315">
        <v>0</v>
      </c>
      <c r="E158" s="320"/>
      <c r="F158" s="312" t="str">
        <f t="shared" si="11"/>
        <v>否</v>
      </c>
      <c r="G158" s="292" t="str">
        <f t="shared" si="12"/>
        <v>项</v>
      </c>
    </row>
    <row r="159" s="292" customFormat="1" ht="38" customHeight="1" spans="1:7">
      <c r="A159" s="314" t="s">
        <v>1549</v>
      </c>
      <c r="B159" s="313" t="s">
        <v>1550</v>
      </c>
      <c r="C159" s="315">
        <v>0</v>
      </c>
      <c r="D159" s="315">
        <v>0</v>
      </c>
      <c r="E159" s="320"/>
      <c r="F159" s="312" t="str">
        <f t="shared" si="11"/>
        <v>否</v>
      </c>
      <c r="G159" s="292" t="str">
        <f t="shared" si="12"/>
        <v>项</v>
      </c>
    </row>
    <row r="160" s="292" customFormat="1" ht="38" customHeight="1" spans="1:7">
      <c r="A160" s="314" t="s">
        <v>1551</v>
      </c>
      <c r="B160" s="313" t="s">
        <v>1552</v>
      </c>
      <c r="C160" s="315">
        <v>0</v>
      </c>
      <c r="D160" s="315">
        <v>0</v>
      </c>
      <c r="E160" s="320"/>
      <c r="F160" s="312" t="str">
        <f t="shared" si="11"/>
        <v>否</v>
      </c>
      <c r="G160" s="292" t="str">
        <f t="shared" si="12"/>
        <v>项</v>
      </c>
    </row>
    <row r="161" s="292" customFormat="1" ht="38" customHeight="1" spans="1:7">
      <c r="A161" s="314" t="s">
        <v>1553</v>
      </c>
      <c r="B161" s="313" t="s">
        <v>1554</v>
      </c>
      <c r="C161" s="315">
        <v>0</v>
      </c>
      <c r="D161" s="315">
        <v>0</v>
      </c>
      <c r="E161" s="320"/>
      <c r="F161" s="312" t="str">
        <f t="shared" si="11"/>
        <v>否</v>
      </c>
      <c r="G161" s="292" t="str">
        <f t="shared" si="12"/>
        <v>项</v>
      </c>
    </row>
    <row r="162" s="292" customFormat="1" ht="38" customHeight="1" spans="1:7">
      <c r="A162" s="314" t="s">
        <v>1555</v>
      </c>
      <c r="B162" s="313" t="s">
        <v>1556</v>
      </c>
      <c r="C162" s="315">
        <v>0</v>
      </c>
      <c r="D162" s="315"/>
      <c r="E162" s="320"/>
      <c r="F162" s="312" t="str">
        <f t="shared" si="11"/>
        <v>否</v>
      </c>
      <c r="G162" s="292" t="str">
        <f t="shared" si="12"/>
        <v>项</v>
      </c>
    </row>
    <row r="163" s="292" customFormat="1" ht="38" customHeight="1" spans="1:7">
      <c r="A163" s="314" t="s">
        <v>1557</v>
      </c>
      <c r="B163" s="313" t="s">
        <v>1558</v>
      </c>
      <c r="C163" s="315">
        <f>SUM(C164:C169)</f>
        <v>0</v>
      </c>
      <c r="D163" s="315">
        <f>SUM(D164:D169)</f>
        <v>0</v>
      </c>
      <c r="E163" s="320"/>
      <c r="F163" s="312" t="str">
        <f t="shared" si="11"/>
        <v>否</v>
      </c>
      <c r="G163" s="292" t="str">
        <f t="shared" si="12"/>
        <v>款</v>
      </c>
    </row>
    <row r="164" s="292" customFormat="1" ht="38" customHeight="1" spans="1:7">
      <c r="A164" s="314" t="s">
        <v>1559</v>
      </c>
      <c r="B164" s="313" t="s">
        <v>1560</v>
      </c>
      <c r="C164" s="315">
        <v>0</v>
      </c>
      <c r="D164" s="315">
        <v>0</v>
      </c>
      <c r="E164" s="320"/>
      <c r="F164" s="312" t="str">
        <f t="shared" si="11"/>
        <v>否</v>
      </c>
      <c r="G164" s="292" t="str">
        <f t="shared" si="12"/>
        <v>项</v>
      </c>
    </row>
    <row r="165" s="292" customFormat="1" ht="38" customHeight="1" spans="1:7">
      <c r="A165" s="314" t="s">
        <v>1561</v>
      </c>
      <c r="B165" s="313" t="s">
        <v>1562</v>
      </c>
      <c r="C165" s="315">
        <v>0</v>
      </c>
      <c r="D165" s="315">
        <v>0</v>
      </c>
      <c r="E165" s="320"/>
      <c r="F165" s="312" t="str">
        <f t="shared" si="11"/>
        <v>否</v>
      </c>
      <c r="G165" s="292" t="str">
        <f t="shared" si="12"/>
        <v>项</v>
      </c>
    </row>
    <row r="166" ht="38" customHeight="1" spans="1:7">
      <c r="A166" s="314" t="s">
        <v>1563</v>
      </c>
      <c r="B166" s="313" t="s">
        <v>1564</v>
      </c>
      <c r="C166" s="315">
        <v>0</v>
      </c>
      <c r="D166" s="315">
        <v>0</v>
      </c>
      <c r="E166" s="320"/>
      <c r="F166" s="312" t="str">
        <f t="shared" si="11"/>
        <v>否</v>
      </c>
      <c r="G166" s="292" t="str">
        <f t="shared" si="12"/>
        <v>项</v>
      </c>
    </row>
    <row r="167" ht="38" customHeight="1" spans="1:7">
      <c r="A167" s="314" t="s">
        <v>1565</v>
      </c>
      <c r="B167" s="313" t="s">
        <v>1566</v>
      </c>
      <c r="C167" s="315">
        <v>0</v>
      </c>
      <c r="D167" s="315">
        <v>0</v>
      </c>
      <c r="E167" s="320"/>
      <c r="F167" s="312" t="str">
        <f t="shared" si="11"/>
        <v>否</v>
      </c>
      <c r="G167" s="292" t="str">
        <f t="shared" si="12"/>
        <v>项</v>
      </c>
    </row>
    <row r="168" s="292" customFormat="1" ht="38" customHeight="1" spans="1:7">
      <c r="A168" s="314" t="s">
        <v>1567</v>
      </c>
      <c r="B168" s="313" t="s">
        <v>1568</v>
      </c>
      <c r="C168" s="315">
        <v>0</v>
      </c>
      <c r="D168" s="315">
        <v>0</v>
      </c>
      <c r="E168" s="320"/>
      <c r="F168" s="312" t="str">
        <f t="shared" si="11"/>
        <v>否</v>
      </c>
      <c r="G168" s="292" t="str">
        <f t="shared" si="12"/>
        <v>项</v>
      </c>
    </row>
    <row r="169" ht="38" customHeight="1" spans="1:7">
      <c r="A169" s="314" t="s">
        <v>1569</v>
      </c>
      <c r="B169" s="313" t="s">
        <v>1570</v>
      </c>
      <c r="C169" s="315">
        <v>0</v>
      </c>
      <c r="D169" s="315">
        <v>0</v>
      </c>
      <c r="E169" s="320"/>
      <c r="F169" s="312" t="str">
        <f t="shared" si="11"/>
        <v>否</v>
      </c>
      <c r="G169" s="292" t="str">
        <f t="shared" si="12"/>
        <v>项</v>
      </c>
    </row>
    <row r="170" ht="38" customHeight="1" spans="1:7">
      <c r="A170" s="314" t="s">
        <v>1571</v>
      </c>
      <c r="B170" s="313" t="s">
        <v>1572</v>
      </c>
      <c r="C170" s="315">
        <f>SUM(C171:C178)</f>
        <v>0</v>
      </c>
      <c r="D170" s="315">
        <f>SUM(D171:D178)</f>
        <v>0</v>
      </c>
      <c r="E170" s="320"/>
      <c r="F170" s="312" t="str">
        <f t="shared" si="11"/>
        <v>否</v>
      </c>
      <c r="G170" s="292" t="str">
        <f t="shared" si="12"/>
        <v>款</v>
      </c>
    </row>
    <row r="171" s="292" customFormat="1" ht="38" customHeight="1" spans="1:7">
      <c r="A171" s="314" t="s">
        <v>1573</v>
      </c>
      <c r="B171" s="313" t="s">
        <v>1574</v>
      </c>
      <c r="C171" s="315"/>
      <c r="D171" s="315"/>
      <c r="E171" s="320"/>
      <c r="F171" s="312" t="str">
        <f t="shared" si="11"/>
        <v>否</v>
      </c>
      <c r="G171" s="292" t="str">
        <f t="shared" si="12"/>
        <v>项</v>
      </c>
    </row>
    <row r="172" s="292" customFormat="1" ht="38" customHeight="1" spans="1:7">
      <c r="A172" s="314" t="s">
        <v>1575</v>
      </c>
      <c r="B172" s="313" t="s">
        <v>1576</v>
      </c>
      <c r="C172" s="315">
        <v>0</v>
      </c>
      <c r="D172" s="315">
        <v>0</v>
      </c>
      <c r="E172" s="320"/>
      <c r="F172" s="312" t="str">
        <f t="shared" si="11"/>
        <v>否</v>
      </c>
      <c r="G172" s="292" t="str">
        <f t="shared" si="12"/>
        <v>项</v>
      </c>
    </row>
    <row r="173" s="292" customFormat="1" ht="38" customHeight="1" spans="1:7">
      <c r="A173" s="314" t="s">
        <v>1577</v>
      </c>
      <c r="B173" s="313" t="s">
        <v>1578</v>
      </c>
      <c r="C173" s="315"/>
      <c r="D173" s="315">
        <v>0</v>
      </c>
      <c r="E173" s="320"/>
      <c r="F173" s="312" t="str">
        <f t="shared" si="11"/>
        <v>否</v>
      </c>
      <c r="G173" s="292" t="str">
        <f t="shared" si="12"/>
        <v>项</v>
      </c>
    </row>
    <row r="174" s="292" customFormat="1" ht="38" customHeight="1" spans="1:7">
      <c r="A174" s="314" t="s">
        <v>1579</v>
      </c>
      <c r="B174" s="313" t="s">
        <v>1580</v>
      </c>
      <c r="C174" s="315"/>
      <c r="D174" s="315"/>
      <c r="E174" s="320"/>
      <c r="F174" s="312" t="str">
        <f t="shared" si="11"/>
        <v>否</v>
      </c>
      <c r="G174" s="292" t="str">
        <f t="shared" si="12"/>
        <v>项</v>
      </c>
    </row>
    <row r="175" s="292" customFormat="1" ht="38" customHeight="1" spans="1:7">
      <c r="A175" s="314" t="s">
        <v>1581</v>
      </c>
      <c r="B175" s="313" t="s">
        <v>1582</v>
      </c>
      <c r="C175" s="315">
        <v>0</v>
      </c>
      <c r="D175" s="315">
        <v>0</v>
      </c>
      <c r="E175" s="320"/>
      <c r="F175" s="312" t="str">
        <f t="shared" si="11"/>
        <v>否</v>
      </c>
      <c r="G175" s="292" t="str">
        <f t="shared" si="12"/>
        <v>项</v>
      </c>
    </row>
    <row r="176" s="292" customFormat="1" ht="38" customHeight="1" spans="1:7">
      <c r="A176" s="314" t="s">
        <v>1583</v>
      </c>
      <c r="B176" s="313" t="s">
        <v>1584</v>
      </c>
      <c r="C176" s="315"/>
      <c r="D176" s="315"/>
      <c r="E176" s="320"/>
      <c r="F176" s="312" t="str">
        <f t="shared" si="11"/>
        <v>否</v>
      </c>
      <c r="G176" s="292" t="str">
        <f t="shared" si="12"/>
        <v>项</v>
      </c>
    </row>
    <row r="177" s="292" customFormat="1" ht="38" customHeight="1" spans="1:7">
      <c r="A177" s="314" t="s">
        <v>1585</v>
      </c>
      <c r="B177" s="313" t="s">
        <v>1586</v>
      </c>
      <c r="C177" s="315">
        <v>0</v>
      </c>
      <c r="D177" s="315">
        <v>0</v>
      </c>
      <c r="E177" s="320"/>
      <c r="F177" s="312" t="str">
        <f t="shared" si="11"/>
        <v>否</v>
      </c>
      <c r="G177" s="292" t="str">
        <f t="shared" si="12"/>
        <v>项</v>
      </c>
    </row>
    <row r="178" ht="38" customHeight="1" spans="1:7">
      <c r="A178" s="314" t="s">
        <v>1587</v>
      </c>
      <c r="B178" s="313" t="s">
        <v>1588</v>
      </c>
      <c r="C178" s="315">
        <v>0</v>
      </c>
      <c r="D178" s="315">
        <v>0</v>
      </c>
      <c r="E178" s="320"/>
      <c r="F178" s="312" t="str">
        <f t="shared" si="11"/>
        <v>否</v>
      </c>
      <c r="G178" s="292" t="str">
        <f t="shared" si="12"/>
        <v>项</v>
      </c>
    </row>
    <row r="179" ht="38" customHeight="1" spans="1:7">
      <c r="A179" s="314" t="s">
        <v>1589</v>
      </c>
      <c r="B179" s="313" t="s">
        <v>1590</v>
      </c>
      <c r="C179" s="315">
        <f>SUM(C180:C181)</f>
        <v>0</v>
      </c>
      <c r="D179" s="315">
        <f>SUM(D180:D181)</f>
        <v>0</v>
      </c>
      <c r="E179" s="320"/>
      <c r="F179" s="312" t="str">
        <f t="shared" si="11"/>
        <v>否</v>
      </c>
      <c r="G179" s="292" t="str">
        <f t="shared" si="12"/>
        <v>款</v>
      </c>
    </row>
    <row r="180" s="292" customFormat="1" ht="38" customHeight="1" spans="1:7">
      <c r="A180" s="314" t="s">
        <v>1591</v>
      </c>
      <c r="B180" s="313" t="s">
        <v>1513</v>
      </c>
      <c r="C180" s="315">
        <v>0</v>
      </c>
      <c r="D180" s="315">
        <v>0</v>
      </c>
      <c r="E180" s="320"/>
      <c r="F180" s="312" t="str">
        <f t="shared" si="11"/>
        <v>否</v>
      </c>
      <c r="G180" s="292" t="str">
        <f t="shared" si="12"/>
        <v>项</v>
      </c>
    </row>
    <row r="181" s="292" customFormat="1" ht="38" customHeight="1" spans="1:7">
      <c r="A181" s="314" t="s">
        <v>1592</v>
      </c>
      <c r="B181" s="313" t="s">
        <v>1593</v>
      </c>
      <c r="C181" s="315">
        <v>0</v>
      </c>
      <c r="D181" s="315">
        <v>0</v>
      </c>
      <c r="E181" s="320"/>
      <c r="F181" s="312" t="str">
        <f t="shared" si="11"/>
        <v>否</v>
      </c>
      <c r="G181" s="292" t="str">
        <f t="shared" si="12"/>
        <v>项</v>
      </c>
    </row>
    <row r="182" s="292" customFormat="1" ht="38" customHeight="1" spans="1:7">
      <c r="A182" s="314" t="s">
        <v>1594</v>
      </c>
      <c r="B182" s="313" t="s">
        <v>1595</v>
      </c>
      <c r="C182" s="315">
        <f>SUM(C183:C185)</f>
        <v>0</v>
      </c>
      <c r="D182" s="315">
        <f>SUM(D183:D185)</f>
        <v>0</v>
      </c>
      <c r="E182" s="320"/>
      <c r="F182" s="312" t="str">
        <f t="shared" si="11"/>
        <v>否</v>
      </c>
      <c r="G182" s="292" t="str">
        <f t="shared" si="12"/>
        <v>款</v>
      </c>
    </row>
    <row r="183" s="292" customFormat="1" ht="38" customHeight="1" spans="1:7">
      <c r="A183" s="314" t="s">
        <v>1596</v>
      </c>
      <c r="B183" s="313" t="s">
        <v>1513</v>
      </c>
      <c r="C183" s="315"/>
      <c r="D183" s="315"/>
      <c r="E183" s="320"/>
      <c r="F183" s="312" t="str">
        <f t="shared" si="11"/>
        <v>否</v>
      </c>
      <c r="G183" s="292" t="str">
        <f t="shared" si="12"/>
        <v>项</v>
      </c>
    </row>
    <row r="184" s="292" customFormat="1" ht="38" customHeight="1" spans="1:7">
      <c r="A184" s="314" t="s">
        <v>1597</v>
      </c>
      <c r="B184" s="313" t="s">
        <v>1598</v>
      </c>
      <c r="C184" s="315"/>
      <c r="D184" s="315">
        <v>0</v>
      </c>
      <c r="E184" s="320"/>
      <c r="F184" s="312" t="str">
        <f t="shared" si="11"/>
        <v>否</v>
      </c>
      <c r="G184" s="292" t="str">
        <f t="shared" si="12"/>
        <v>项</v>
      </c>
    </row>
    <row r="185" s="292" customFormat="1" ht="38" customHeight="1" spans="1:7">
      <c r="A185" s="314" t="s">
        <v>1599</v>
      </c>
      <c r="B185" s="313" t="s">
        <v>1600</v>
      </c>
      <c r="C185" s="315">
        <v>0</v>
      </c>
      <c r="D185" s="315">
        <v>0</v>
      </c>
      <c r="E185" s="320"/>
      <c r="F185" s="312" t="str">
        <f t="shared" si="11"/>
        <v>否</v>
      </c>
      <c r="G185" s="292" t="str">
        <f t="shared" si="12"/>
        <v>款</v>
      </c>
    </row>
    <row r="186" ht="38" customHeight="1" spans="1:7">
      <c r="A186" s="314" t="s">
        <v>1601</v>
      </c>
      <c r="B186" s="313" t="s">
        <v>1602</v>
      </c>
      <c r="C186" s="315">
        <f>SUM(C187:C189)</f>
        <v>0</v>
      </c>
      <c r="D186" s="315">
        <f>SUM(D187:D189)</f>
        <v>0</v>
      </c>
      <c r="E186" s="320"/>
      <c r="F186" s="312" t="str">
        <f t="shared" si="11"/>
        <v>否</v>
      </c>
      <c r="G186" s="292" t="str">
        <f t="shared" si="12"/>
        <v>款</v>
      </c>
    </row>
    <row r="187" ht="38" customHeight="1" spans="1:7">
      <c r="A187" s="314" t="s">
        <v>1603</v>
      </c>
      <c r="B187" s="313" t="s">
        <v>1532</v>
      </c>
      <c r="C187" s="315">
        <v>0</v>
      </c>
      <c r="D187" s="315">
        <v>0</v>
      </c>
      <c r="E187" s="320"/>
      <c r="F187" s="312" t="str">
        <f t="shared" si="11"/>
        <v>否</v>
      </c>
      <c r="G187" s="292" t="str">
        <f t="shared" si="12"/>
        <v>项</v>
      </c>
    </row>
    <row r="188" ht="38" customHeight="1" spans="1:7">
      <c r="A188" s="314" t="s">
        <v>1604</v>
      </c>
      <c r="B188" s="313" t="s">
        <v>1536</v>
      </c>
      <c r="C188" s="315">
        <v>0</v>
      </c>
      <c r="D188" s="315">
        <v>0</v>
      </c>
      <c r="E188" s="320"/>
      <c r="F188" s="312" t="str">
        <f t="shared" si="11"/>
        <v>否</v>
      </c>
      <c r="G188" s="292" t="str">
        <f t="shared" si="12"/>
        <v>项</v>
      </c>
    </row>
    <row r="189" s="292" customFormat="1" ht="38" customHeight="1" spans="1:7">
      <c r="A189" s="314" t="s">
        <v>1605</v>
      </c>
      <c r="B189" s="313" t="s">
        <v>1606</v>
      </c>
      <c r="C189" s="315">
        <v>0</v>
      </c>
      <c r="D189" s="315">
        <v>0</v>
      </c>
      <c r="E189" s="320"/>
      <c r="F189" s="312" t="str">
        <f t="shared" si="11"/>
        <v>否</v>
      </c>
      <c r="G189" s="292" t="str">
        <f t="shared" si="12"/>
        <v>项</v>
      </c>
    </row>
    <row r="190" ht="38" customHeight="1" spans="1:7">
      <c r="A190" s="308" t="s">
        <v>71</v>
      </c>
      <c r="B190" s="309" t="s">
        <v>1607</v>
      </c>
      <c r="C190" s="319">
        <f>SUM(C191)</f>
        <v>0</v>
      </c>
      <c r="D190" s="319">
        <f>SUM(D191)</f>
        <v>0</v>
      </c>
      <c r="E190" s="320"/>
      <c r="F190" s="312" t="str">
        <f t="shared" si="11"/>
        <v>是</v>
      </c>
      <c r="G190" s="292" t="str">
        <f t="shared" si="12"/>
        <v>类</v>
      </c>
    </row>
    <row r="191" ht="38" customHeight="1" spans="1:7">
      <c r="A191" s="314" t="s">
        <v>1608</v>
      </c>
      <c r="B191" s="313" t="s">
        <v>1609</v>
      </c>
      <c r="C191" s="315">
        <f>SUM(C192:C193)</f>
        <v>0</v>
      </c>
      <c r="D191" s="315">
        <f>SUM(D192:D193)</f>
        <v>0</v>
      </c>
      <c r="E191" s="320"/>
      <c r="F191" s="312" t="str">
        <f t="shared" si="11"/>
        <v>否</v>
      </c>
      <c r="G191" s="292" t="str">
        <f t="shared" si="12"/>
        <v>款</v>
      </c>
    </row>
    <row r="192" ht="38" customHeight="1" spans="1:7">
      <c r="A192" s="314" t="s">
        <v>1610</v>
      </c>
      <c r="B192" s="313" t="s">
        <v>1611</v>
      </c>
      <c r="C192" s="315"/>
      <c r="D192" s="315"/>
      <c r="E192" s="320"/>
      <c r="F192" s="312" t="str">
        <f t="shared" si="11"/>
        <v>否</v>
      </c>
      <c r="G192" s="292" t="str">
        <f t="shared" si="12"/>
        <v>项</v>
      </c>
    </row>
    <row r="193" s="292" customFormat="1" ht="38" customHeight="1" spans="1:7">
      <c r="A193" s="314" t="s">
        <v>1612</v>
      </c>
      <c r="B193" s="313" t="s">
        <v>1613</v>
      </c>
      <c r="C193" s="315">
        <v>0</v>
      </c>
      <c r="D193" s="315">
        <v>0</v>
      </c>
      <c r="E193" s="320"/>
      <c r="F193" s="312" t="str">
        <f t="shared" si="11"/>
        <v>否</v>
      </c>
      <c r="G193" s="292" t="str">
        <f t="shared" si="12"/>
        <v>项</v>
      </c>
    </row>
    <row r="194" s="292" customFormat="1" ht="38" customHeight="1" spans="1:7">
      <c r="A194" s="308" t="s">
        <v>93</v>
      </c>
      <c r="B194" s="309" t="s">
        <v>1614</v>
      </c>
      <c r="C194" s="319">
        <f>SUM(C195,C199,C208)</f>
        <v>13700</v>
      </c>
      <c r="D194" s="319">
        <f>SUM(D195,D199,D208)</f>
        <v>2884</v>
      </c>
      <c r="E194" s="320">
        <f>(D194-C194)/C194</f>
        <v>-0.789</v>
      </c>
      <c r="F194" s="312" t="str">
        <f t="shared" si="11"/>
        <v>是</v>
      </c>
      <c r="G194" s="292" t="str">
        <f t="shared" si="12"/>
        <v>类</v>
      </c>
    </row>
    <row r="195" ht="38" customHeight="1" spans="1:7">
      <c r="A195" s="314" t="s">
        <v>1615</v>
      </c>
      <c r="B195" s="313" t="s">
        <v>1616</v>
      </c>
      <c r="C195" s="315">
        <f>SUM(C196:C198)</f>
        <v>12700</v>
      </c>
      <c r="D195" s="315">
        <f>SUM(D196:D198)</f>
        <v>0</v>
      </c>
      <c r="E195" s="320">
        <f>(D195-C195)/C195</f>
        <v>-1</v>
      </c>
      <c r="F195" s="312" t="str">
        <f t="shared" si="11"/>
        <v>是</v>
      </c>
      <c r="G195" s="292" t="str">
        <f t="shared" si="12"/>
        <v>款</v>
      </c>
    </row>
    <row r="196" ht="38" customHeight="1" spans="1:7">
      <c r="A196" s="314" t="s">
        <v>1617</v>
      </c>
      <c r="B196" s="313" t="s">
        <v>1618</v>
      </c>
      <c r="C196" s="321"/>
      <c r="D196" s="315"/>
      <c r="E196" s="320"/>
      <c r="F196" s="312" t="str">
        <f t="shared" si="11"/>
        <v>否</v>
      </c>
      <c r="G196" s="292" t="str">
        <f t="shared" si="12"/>
        <v>项</v>
      </c>
    </row>
    <row r="197" s="292" customFormat="1" ht="38" customHeight="1" spans="1:7">
      <c r="A197" s="314" t="s">
        <v>1619</v>
      </c>
      <c r="B197" s="313" t="s">
        <v>1620</v>
      </c>
      <c r="C197" s="321">
        <v>3000</v>
      </c>
      <c r="D197" s="315"/>
      <c r="E197" s="320">
        <f>(D197-C197)/C197</f>
        <v>-1</v>
      </c>
      <c r="F197" s="312" t="str">
        <f t="shared" si="11"/>
        <v>是</v>
      </c>
      <c r="G197" s="292" t="str">
        <f t="shared" si="12"/>
        <v>项</v>
      </c>
    </row>
    <row r="198" s="292" customFormat="1" ht="38" customHeight="1" spans="1:7">
      <c r="A198" s="314" t="s">
        <v>1621</v>
      </c>
      <c r="B198" s="313" t="s">
        <v>1622</v>
      </c>
      <c r="C198" s="321">
        <v>9700</v>
      </c>
      <c r="D198" s="315"/>
      <c r="E198" s="320">
        <f>(D198-C198)/C198</f>
        <v>-1</v>
      </c>
      <c r="F198" s="312" t="str">
        <f t="shared" si="11"/>
        <v>是</v>
      </c>
      <c r="G198" s="292" t="str">
        <f t="shared" si="12"/>
        <v>项</v>
      </c>
    </row>
    <row r="199" ht="38" customHeight="1" spans="1:7">
      <c r="A199" s="314" t="s">
        <v>1623</v>
      </c>
      <c r="B199" s="313" t="s">
        <v>1624</v>
      </c>
      <c r="C199" s="315">
        <f>SUM(C200:C207)</f>
        <v>0</v>
      </c>
      <c r="D199" s="315">
        <f>SUM(D200:D207)</f>
        <v>0</v>
      </c>
      <c r="E199" s="320"/>
      <c r="F199" s="312" t="str">
        <f t="shared" si="11"/>
        <v>否</v>
      </c>
      <c r="G199" s="292" t="str">
        <f t="shared" si="12"/>
        <v>款</v>
      </c>
    </row>
    <row r="200" s="292" customFormat="1" ht="38" customHeight="1" spans="1:7">
      <c r="A200" s="314" t="s">
        <v>1625</v>
      </c>
      <c r="B200" s="313" t="s">
        <v>1626</v>
      </c>
      <c r="C200" s="315"/>
      <c r="D200" s="315"/>
      <c r="E200" s="320"/>
      <c r="F200" s="312" t="str">
        <f t="shared" si="11"/>
        <v>否</v>
      </c>
      <c r="G200" s="292" t="str">
        <f t="shared" si="12"/>
        <v>项</v>
      </c>
    </row>
    <row r="201" ht="38" customHeight="1" spans="1:7">
      <c r="A201" s="314" t="s">
        <v>1627</v>
      </c>
      <c r="B201" s="313" t="s">
        <v>1628</v>
      </c>
      <c r="C201" s="315"/>
      <c r="D201" s="315"/>
      <c r="E201" s="320"/>
      <c r="F201" s="312" t="str">
        <f t="shared" si="11"/>
        <v>否</v>
      </c>
      <c r="G201" s="292" t="str">
        <f t="shared" si="12"/>
        <v>项</v>
      </c>
    </row>
    <row r="202" ht="38" customHeight="1" spans="1:7">
      <c r="A202" s="314" t="s">
        <v>1629</v>
      </c>
      <c r="B202" s="313" t="s">
        <v>1630</v>
      </c>
      <c r="C202" s="315"/>
      <c r="D202" s="315"/>
      <c r="E202" s="320"/>
      <c r="F202" s="312" t="str">
        <f t="shared" si="11"/>
        <v>否</v>
      </c>
      <c r="G202" s="292" t="str">
        <f t="shared" si="12"/>
        <v>项</v>
      </c>
    </row>
    <row r="203" ht="38" customHeight="1" spans="1:7">
      <c r="A203" s="314" t="s">
        <v>1631</v>
      </c>
      <c r="B203" s="313" t="s">
        <v>1632</v>
      </c>
      <c r="C203" s="315"/>
      <c r="D203" s="315"/>
      <c r="E203" s="320"/>
      <c r="F203" s="312" t="str">
        <f t="shared" si="11"/>
        <v>否</v>
      </c>
      <c r="G203" s="292" t="str">
        <f t="shared" si="12"/>
        <v>项</v>
      </c>
    </row>
    <row r="204" ht="38" customHeight="1" spans="1:7">
      <c r="A204" s="314" t="s">
        <v>1633</v>
      </c>
      <c r="B204" s="313" t="s">
        <v>1634</v>
      </c>
      <c r="C204" s="315"/>
      <c r="D204" s="315"/>
      <c r="E204" s="320"/>
      <c r="F204" s="312" t="str">
        <f t="shared" si="11"/>
        <v>否</v>
      </c>
      <c r="G204" s="292" t="str">
        <f t="shared" si="12"/>
        <v>项</v>
      </c>
    </row>
    <row r="205" ht="38" customHeight="1" spans="1:7">
      <c r="A205" s="314" t="s">
        <v>1635</v>
      </c>
      <c r="B205" s="313" t="s">
        <v>1636</v>
      </c>
      <c r="C205" s="315"/>
      <c r="D205" s="315"/>
      <c r="E205" s="320"/>
      <c r="F205" s="312" t="str">
        <f t="shared" si="11"/>
        <v>否</v>
      </c>
      <c r="G205" s="292" t="str">
        <f t="shared" si="12"/>
        <v>项</v>
      </c>
    </row>
    <row r="206" s="292" customFormat="1" ht="38" customHeight="1" spans="1:7">
      <c r="A206" s="314" t="s">
        <v>1637</v>
      </c>
      <c r="B206" s="313" t="s">
        <v>1638</v>
      </c>
      <c r="C206" s="315"/>
      <c r="D206" s="315"/>
      <c r="E206" s="320"/>
      <c r="F206" s="312" t="str">
        <f t="shared" si="11"/>
        <v>否</v>
      </c>
      <c r="G206" s="292" t="str">
        <f t="shared" si="12"/>
        <v>项</v>
      </c>
    </row>
    <row r="207" ht="38" customHeight="1" spans="1:7">
      <c r="A207" s="314" t="s">
        <v>1639</v>
      </c>
      <c r="B207" s="313" t="s">
        <v>1640</v>
      </c>
      <c r="C207" s="315"/>
      <c r="D207" s="315"/>
      <c r="E207" s="320"/>
      <c r="F207" s="312" t="str">
        <f t="shared" si="11"/>
        <v>否</v>
      </c>
      <c r="G207" s="292" t="str">
        <f t="shared" si="12"/>
        <v>项</v>
      </c>
    </row>
    <row r="208" ht="38" customHeight="1" spans="1:7">
      <c r="A208" s="314" t="s">
        <v>1641</v>
      </c>
      <c r="B208" s="313" t="s">
        <v>1642</v>
      </c>
      <c r="C208" s="315">
        <f>SUM(C209:C219)</f>
        <v>1000</v>
      </c>
      <c r="D208" s="315">
        <f>SUM(D209:D219)</f>
        <v>2884</v>
      </c>
      <c r="E208" s="320">
        <f>(D208-C208)/C208</f>
        <v>1.884</v>
      </c>
      <c r="F208" s="312" t="str">
        <f t="shared" si="11"/>
        <v>是</v>
      </c>
      <c r="G208" s="292" t="str">
        <f t="shared" si="12"/>
        <v>款</v>
      </c>
    </row>
    <row r="209" ht="38" customHeight="1" spans="1:7">
      <c r="A209" s="326">
        <v>2296001</v>
      </c>
      <c r="B209" s="313" t="s">
        <v>1643</v>
      </c>
      <c r="C209" s="315">
        <v>0</v>
      </c>
      <c r="D209" s="315">
        <v>0</v>
      </c>
      <c r="E209" s="320"/>
      <c r="F209" s="312" t="str">
        <f t="shared" si="11"/>
        <v>否</v>
      </c>
      <c r="G209" s="292" t="str">
        <f t="shared" si="12"/>
        <v>项</v>
      </c>
    </row>
    <row r="210" s="292" customFormat="1" ht="38" customHeight="1" spans="1:7">
      <c r="A210" s="314" t="s">
        <v>1644</v>
      </c>
      <c r="B210" s="313" t="s">
        <v>1645</v>
      </c>
      <c r="C210" s="321">
        <v>403</v>
      </c>
      <c r="D210" s="322">
        <f>1026+500</f>
        <v>1526</v>
      </c>
      <c r="E210" s="320">
        <f>(D210-C210)/C210</f>
        <v>2.787</v>
      </c>
      <c r="F210" s="312" t="str">
        <f t="shared" si="11"/>
        <v>是</v>
      </c>
      <c r="G210" s="292" t="str">
        <f t="shared" si="12"/>
        <v>项</v>
      </c>
    </row>
    <row r="211" ht="38" customHeight="1" spans="1:7">
      <c r="A211" s="314" t="s">
        <v>1646</v>
      </c>
      <c r="B211" s="313" t="s">
        <v>1647</v>
      </c>
      <c r="C211" s="321">
        <v>37</v>
      </c>
      <c r="D211" s="322">
        <v>251</v>
      </c>
      <c r="E211" s="320">
        <f>(D211-C211)/C211</f>
        <v>5.784</v>
      </c>
      <c r="F211" s="312" t="str">
        <f t="shared" si="11"/>
        <v>是</v>
      </c>
      <c r="G211" s="292" t="str">
        <f t="shared" si="12"/>
        <v>项</v>
      </c>
    </row>
    <row r="212" ht="38" customHeight="1" spans="1:7">
      <c r="A212" s="314" t="s">
        <v>1648</v>
      </c>
      <c r="B212" s="313" t="s">
        <v>1649</v>
      </c>
      <c r="C212" s="321">
        <v>7</v>
      </c>
      <c r="D212" s="322">
        <v>9</v>
      </c>
      <c r="E212" s="320">
        <f>(D212-C212)/C212</f>
        <v>0.286</v>
      </c>
      <c r="F212" s="312" t="str">
        <f t="shared" ref="F212:F275" si="13">IF(LEN(A212)=3,"是",IF(B212&lt;&gt;"",IF(SUM(C212:D212)&lt;&gt;0,"是","否"),"是"))</f>
        <v>是</v>
      </c>
      <c r="G212" s="292" t="str">
        <f t="shared" ref="G212:G275" si="14">IF(LEN(A212)=3,"类",IF(LEN(A212)=5,"款","项"))</f>
        <v>项</v>
      </c>
    </row>
    <row r="213" ht="38" customHeight="1" spans="1:7">
      <c r="A213" s="314" t="s">
        <v>1650</v>
      </c>
      <c r="B213" s="313" t="s">
        <v>1651</v>
      </c>
      <c r="C213" s="321"/>
      <c r="D213" s="322">
        <v>0</v>
      </c>
      <c r="E213" s="320"/>
      <c r="F213" s="312" t="str">
        <f t="shared" si="13"/>
        <v>否</v>
      </c>
      <c r="G213" s="292" t="str">
        <f t="shared" si="14"/>
        <v>项</v>
      </c>
    </row>
    <row r="214" ht="38" customHeight="1" spans="1:7">
      <c r="A214" s="314" t="s">
        <v>1652</v>
      </c>
      <c r="B214" s="313" t="s">
        <v>1653</v>
      </c>
      <c r="C214" s="321">
        <v>392</v>
      </c>
      <c r="D214" s="322">
        <f>93+200</f>
        <v>293</v>
      </c>
      <c r="E214" s="320">
        <f>(D214-C214)/C214</f>
        <v>-0.253</v>
      </c>
      <c r="F214" s="312" t="str">
        <f t="shared" si="13"/>
        <v>是</v>
      </c>
      <c r="G214" s="292" t="str">
        <f t="shared" si="14"/>
        <v>项</v>
      </c>
    </row>
    <row r="215" s="292" customFormat="1" ht="38" customHeight="1" spans="1:7">
      <c r="A215" s="314" t="s">
        <v>1654</v>
      </c>
      <c r="B215" s="313" t="s">
        <v>1655</v>
      </c>
      <c r="C215" s="321"/>
      <c r="D215" s="322">
        <v>0</v>
      </c>
      <c r="E215" s="320"/>
      <c r="F215" s="312" t="str">
        <f t="shared" si="13"/>
        <v>否</v>
      </c>
      <c r="G215" s="292" t="str">
        <f t="shared" si="14"/>
        <v>项</v>
      </c>
    </row>
    <row r="216" s="292" customFormat="1" ht="38" customHeight="1" spans="1:7">
      <c r="A216" s="314" t="s">
        <v>1656</v>
      </c>
      <c r="B216" s="313" t="s">
        <v>1657</v>
      </c>
      <c r="C216" s="321"/>
      <c r="D216" s="322">
        <v>0</v>
      </c>
      <c r="E216" s="320"/>
      <c r="F216" s="312" t="str">
        <f t="shared" si="13"/>
        <v>否</v>
      </c>
      <c r="G216" s="292" t="str">
        <f t="shared" si="14"/>
        <v>项</v>
      </c>
    </row>
    <row r="217" s="292" customFormat="1" ht="38" customHeight="1" spans="1:7">
      <c r="A217" s="314" t="s">
        <v>1658</v>
      </c>
      <c r="B217" s="313" t="s">
        <v>1659</v>
      </c>
      <c r="C217" s="321"/>
      <c r="D217" s="322">
        <v>0</v>
      </c>
      <c r="E217" s="320"/>
      <c r="F217" s="312" t="str">
        <f t="shared" si="13"/>
        <v>否</v>
      </c>
      <c r="G217" s="292" t="str">
        <f t="shared" si="14"/>
        <v>项</v>
      </c>
    </row>
    <row r="218" ht="38" customHeight="1" spans="1:7">
      <c r="A218" s="314" t="s">
        <v>1660</v>
      </c>
      <c r="B218" s="313" t="s">
        <v>1661</v>
      </c>
      <c r="C218" s="321"/>
      <c r="D218" s="322">
        <v>0</v>
      </c>
      <c r="E218" s="320"/>
      <c r="F218" s="312" t="str">
        <f t="shared" si="13"/>
        <v>否</v>
      </c>
      <c r="G218" s="292" t="str">
        <f t="shared" si="14"/>
        <v>项</v>
      </c>
    </row>
    <row r="219" s="292" customFormat="1" ht="38" customHeight="1" spans="1:7">
      <c r="A219" s="314" t="s">
        <v>1662</v>
      </c>
      <c r="B219" s="313" t="s">
        <v>1663</v>
      </c>
      <c r="C219" s="321">
        <v>161</v>
      </c>
      <c r="D219" s="322">
        <f>505+300</f>
        <v>805</v>
      </c>
      <c r="E219" s="320">
        <f>(D219-C219)/C219</f>
        <v>4</v>
      </c>
      <c r="F219" s="312" t="str">
        <f t="shared" si="13"/>
        <v>是</v>
      </c>
      <c r="G219" s="292" t="str">
        <f t="shared" si="14"/>
        <v>项</v>
      </c>
    </row>
    <row r="220" s="292" customFormat="1" ht="38" customHeight="1" spans="1:7">
      <c r="A220" s="308" t="s">
        <v>89</v>
      </c>
      <c r="B220" s="309" t="s">
        <v>1664</v>
      </c>
      <c r="C220" s="319">
        <f>SUM(C221:C236)</f>
        <v>8496</v>
      </c>
      <c r="D220" s="319">
        <f>SUM(D221:D236)</f>
        <v>10699</v>
      </c>
      <c r="E220" s="320">
        <f>(D220-C220)/C220</f>
        <v>0.259</v>
      </c>
      <c r="F220" s="312" t="str">
        <f t="shared" si="13"/>
        <v>是</v>
      </c>
      <c r="G220" s="292" t="str">
        <f t="shared" si="14"/>
        <v>类</v>
      </c>
    </row>
    <row r="221" s="292" customFormat="1" ht="38" customHeight="1" spans="1:7">
      <c r="A221" s="314" t="s">
        <v>1665</v>
      </c>
      <c r="B221" s="313" t="s">
        <v>1666</v>
      </c>
      <c r="C221" s="315"/>
      <c r="D221" s="315"/>
      <c r="E221" s="320"/>
      <c r="F221" s="312" t="str">
        <f t="shared" si="13"/>
        <v>否</v>
      </c>
      <c r="G221" s="292" t="str">
        <f t="shared" si="14"/>
        <v>项</v>
      </c>
    </row>
    <row r="222" s="292" customFormat="1" ht="38" customHeight="1" spans="1:7">
      <c r="A222" s="314" t="s">
        <v>1667</v>
      </c>
      <c r="B222" s="313" t="s">
        <v>1668</v>
      </c>
      <c r="C222" s="315"/>
      <c r="D222" s="315"/>
      <c r="E222" s="320"/>
      <c r="F222" s="312" t="str">
        <f t="shared" si="13"/>
        <v>否</v>
      </c>
      <c r="G222" s="292" t="str">
        <f t="shared" si="14"/>
        <v>项</v>
      </c>
    </row>
    <row r="223" s="292" customFormat="1" ht="38" customHeight="1" spans="1:7">
      <c r="A223" s="314" t="s">
        <v>1669</v>
      </c>
      <c r="B223" s="313" t="s">
        <v>1670</v>
      </c>
      <c r="C223" s="315"/>
      <c r="D223" s="315"/>
      <c r="E223" s="320"/>
      <c r="F223" s="312" t="str">
        <f t="shared" si="13"/>
        <v>否</v>
      </c>
      <c r="G223" s="292" t="str">
        <f t="shared" si="14"/>
        <v>项</v>
      </c>
    </row>
    <row r="224" s="292" customFormat="1" ht="38" customHeight="1" spans="1:7">
      <c r="A224" s="314" t="s">
        <v>1671</v>
      </c>
      <c r="B224" s="313" t="s">
        <v>1672</v>
      </c>
      <c r="C224" s="315"/>
      <c r="D224" s="315">
        <v>100</v>
      </c>
      <c r="E224" s="320"/>
      <c r="F224" s="312" t="str">
        <f t="shared" si="13"/>
        <v>是</v>
      </c>
      <c r="G224" s="292" t="str">
        <f t="shared" si="14"/>
        <v>项</v>
      </c>
    </row>
    <row r="225" s="292" customFormat="1" ht="38" customHeight="1" spans="1:7">
      <c r="A225" s="314" t="s">
        <v>1673</v>
      </c>
      <c r="B225" s="313" t="s">
        <v>1674</v>
      </c>
      <c r="C225" s="315"/>
      <c r="D225" s="315"/>
      <c r="E225" s="320"/>
      <c r="F225" s="312" t="str">
        <f t="shared" si="13"/>
        <v>否</v>
      </c>
      <c r="G225" s="292" t="str">
        <f t="shared" si="14"/>
        <v>项</v>
      </c>
    </row>
    <row r="226" ht="38" customHeight="1" spans="1:7">
      <c r="A226" s="314" t="s">
        <v>1675</v>
      </c>
      <c r="B226" s="313" t="s">
        <v>1676</v>
      </c>
      <c r="C226" s="315"/>
      <c r="D226" s="315"/>
      <c r="E226" s="320"/>
      <c r="F226" s="312" t="str">
        <f t="shared" si="13"/>
        <v>否</v>
      </c>
      <c r="G226" s="292" t="str">
        <f t="shared" si="14"/>
        <v>项</v>
      </c>
    </row>
    <row r="227" ht="38" customHeight="1" spans="1:7">
      <c r="A227" s="314" t="s">
        <v>1677</v>
      </c>
      <c r="B227" s="313" t="s">
        <v>1678</v>
      </c>
      <c r="C227" s="315"/>
      <c r="D227" s="315"/>
      <c r="E227" s="320"/>
      <c r="F227" s="312" t="str">
        <f t="shared" si="13"/>
        <v>否</v>
      </c>
      <c r="G227" s="292" t="str">
        <f t="shared" si="14"/>
        <v>项</v>
      </c>
    </row>
    <row r="228" ht="38" customHeight="1" spans="1:7">
      <c r="A228" s="314" t="s">
        <v>1679</v>
      </c>
      <c r="B228" s="313" t="s">
        <v>1680</v>
      </c>
      <c r="C228" s="315">
        <v>0</v>
      </c>
      <c r="D228" s="315">
        <v>0</v>
      </c>
      <c r="E228" s="320"/>
      <c r="F228" s="312" t="str">
        <f t="shared" si="13"/>
        <v>否</v>
      </c>
      <c r="G228" s="292" t="str">
        <f t="shared" si="14"/>
        <v>项</v>
      </c>
    </row>
    <row r="229" ht="38" customHeight="1" spans="1:7">
      <c r="A229" s="314" t="s">
        <v>1681</v>
      </c>
      <c r="B229" s="313" t="s">
        <v>1682</v>
      </c>
      <c r="C229" s="315">
        <v>0</v>
      </c>
      <c r="D229" s="315">
        <v>0</v>
      </c>
      <c r="E229" s="320"/>
      <c r="F229" s="312" t="str">
        <f t="shared" si="13"/>
        <v>否</v>
      </c>
      <c r="G229" s="292" t="str">
        <f t="shared" si="14"/>
        <v>项</v>
      </c>
    </row>
    <row r="230" ht="38" customHeight="1" spans="1:7">
      <c r="A230" s="314" t="s">
        <v>1683</v>
      </c>
      <c r="B230" s="313" t="s">
        <v>1684</v>
      </c>
      <c r="C230" s="315">
        <v>0</v>
      </c>
      <c r="D230" s="315">
        <v>0</v>
      </c>
      <c r="E230" s="320"/>
      <c r="F230" s="312" t="str">
        <f t="shared" si="13"/>
        <v>否</v>
      </c>
      <c r="G230" s="292" t="str">
        <f t="shared" si="14"/>
        <v>项</v>
      </c>
    </row>
    <row r="231" ht="38" customHeight="1" spans="1:7">
      <c r="A231" s="314" t="s">
        <v>1685</v>
      </c>
      <c r="B231" s="313" t="s">
        <v>1686</v>
      </c>
      <c r="C231" s="315">
        <v>0</v>
      </c>
      <c r="D231" s="315">
        <v>0</v>
      </c>
      <c r="E231" s="320"/>
      <c r="F231" s="312" t="str">
        <f t="shared" si="13"/>
        <v>否</v>
      </c>
      <c r="G231" s="292" t="str">
        <f t="shared" si="14"/>
        <v>项</v>
      </c>
    </row>
    <row r="232" ht="38" customHeight="1" spans="1:7">
      <c r="A232" s="314" t="s">
        <v>1687</v>
      </c>
      <c r="B232" s="313" t="s">
        <v>1688</v>
      </c>
      <c r="C232" s="315">
        <v>0</v>
      </c>
      <c r="D232" s="315">
        <v>0</v>
      </c>
      <c r="E232" s="320"/>
      <c r="F232" s="312" t="str">
        <f t="shared" si="13"/>
        <v>否</v>
      </c>
      <c r="G232" s="292" t="str">
        <f t="shared" si="14"/>
        <v>项</v>
      </c>
    </row>
    <row r="233" s="292" customFormat="1" ht="38" customHeight="1" spans="1:7">
      <c r="A233" s="314" t="s">
        <v>1689</v>
      </c>
      <c r="B233" s="313" t="s">
        <v>1690</v>
      </c>
      <c r="C233" s="315">
        <v>0</v>
      </c>
      <c r="D233" s="315">
        <v>0</v>
      </c>
      <c r="E233" s="320"/>
      <c r="F233" s="312" t="str">
        <f t="shared" si="13"/>
        <v>否</v>
      </c>
      <c r="G233" s="292" t="str">
        <f t="shared" si="14"/>
        <v>项</v>
      </c>
    </row>
    <row r="234" s="292" customFormat="1" ht="38" customHeight="1" spans="1:7">
      <c r="A234" s="314" t="s">
        <v>1691</v>
      </c>
      <c r="B234" s="313" t="s">
        <v>1692</v>
      </c>
      <c r="C234" s="321">
        <v>1635</v>
      </c>
      <c r="D234" s="322">
        <v>2268</v>
      </c>
      <c r="E234" s="320">
        <f>(D234-C234)/C234</f>
        <v>0.387</v>
      </c>
      <c r="F234" s="312" t="str">
        <f t="shared" si="13"/>
        <v>是</v>
      </c>
      <c r="G234" s="292" t="str">
        <f t="shared" si="14"/>
        <v>项</v>
      </c>
    </row>
    <row r="235" s="292" customFormat="1" ht="38" customHeight="1" spans="1:7">
      <c r="A235" s="314" t="s">
        <v>1693</v>
      </c>
      <c r="B235" s="313" t="s">
        <v>1694</v>
      </c>
      <c r="C235" s="321">
        <v>6861</v>
      </c>
      <c r="D235" s="322">
        <v>6925</v>
      </c>
      <c r="E235" s="320">
        <f>(D235-C235)/C235</f>
        <v>0.009</v>
      </c>
      <c r="F235" s="312" t="str">
        <f t="shared" si="13"/>
        <v>是</v>
      </c>
      <c r="G235" s="292" t="str">
        <f t="shared" si="14"/>
        <v>项</v>
      </c>
    </row>
    <row r="236" ht="38" customHeight="1" spans="1:7">
      <c r="A236" s="314" t="s">
        <v>1695</v>
      </c>
      <c r="B236" s="313" t="s">
        <v>1696</v>
      </c>
      <c r="C236" s="315"/>
      <c r="D236" s="322">
        <v>1406</v>
      </c>
      <c r="E236" s="320"/>
      <c r="F236" s="312" t="str">
        <f t="shared" si="13"/>
        <v>是</v>
      </c>
      <c r="G236" s="292" t="str">
        <f t="shared" si="14"/>
        <v>项</v>
      </c>
    </row>
    <row r="237" s="292" customFormat="1" ht="38" customHeight="1" spans="1:7">
      <c r="A237" s="308" t="s">
        <v>91</v>
      </c>
      <c r="B237" s="309" t="s">
        <v>1697</v>
      </c>
      <c r="C237" s="319">
        <f>SUM(C238)</f>
        <v>98</v>
      </c>
      <c r="D237" s="319">
        <f>SUM(D238)</f>
        <v>320</v>
      </c>
      <c r="E237" s="320">
        <f>(D237-C237)/C237</f>
        <v>2.265</v>
      </c>
      <c r="F237" s="312" t="str">
        <f t="shared" si="13"/>
        <v>是</v>
      </c>
      <c r="G237" s="292" t="str">
        <f t="shared" si="14"/>
        <v>类</v>
      </c>
    </row>
    <row r="238" s="292" customFormat="1" ht="38" customHeight="1" spans="1:7">
      <c r="A238" s="326">
        <v>23304</v>
      </c>
      <c r="B238" s="313" t="s">
        <v>1698</v>
      </c>
      <c r="C238" s="315">
        <f>SUM(C239:C254)</f>
        <v>98</v>
      </c>
      <c r="D238" s="315">
        <f>SUM(D239:D254)</f>
        <v>320</v>
      </c>
      <c r="E238" s="320">
        <f>(D238-C238)/C238</f>
        <v>2.265</v>
      </c>
      <c r="F238" s="312" t="str">
        <f t="shared" si="13"/>
        <v>是</v>
      </c>
      <c r="G238" s="292" t="str">
        <f t="shared" si="14"/>
        <v>款</v>
      </c>
    </row>
    <row r="239" ht="38" customHeight="1" spans="1:7">
      <c r="A239" s="314" t="s">
        <v>1699</v>
      </c>
      <c r="B239" s="313" t="s">
        <v>1700</v>
      </c>
      <c r="C239" s="315">
        <v>0</v>
      </c>
      <c r="D239" s="315"/>
      <c r="E239" s="320"/>
      <c r="F239" s="312" t="str">
        <f t="shared" si="13"/>
        <v>否</v>
      </c>
      <c r="G239" s="292" t="str">
        <f t="shared" si="14"/>
        <v>项</v>
      </c>
    </row>
    <row r="240" s="292" customFormat="1" ht="38" customHeight="1" spans="1:7">
      <c r="A240" s="314" t="s">
        <v>1701</v>
      </c>
      <c r="B240" s="313" t="s">
        <v>1702</v>
      </c>
      <c r="C240" s="315"/>
      <c r="D240" s="315"/>
      <c r="E240" s="320"/>
      <c r="F240" s="312" t="str">
        <f t="shared" si="13"/>
        <v>否</v>
      </c>
      <c r="G240" s="292" t="str">
        <f t="shared" si="14"/>
        <v>项</v>
      </c>
    </row>
    <row r="241" ht="38" customHeight="1" spans="1:7">
      <c r="A241" s="314" t="s">
        <v>1703</v>
      </c>
      <c r="B241" s="313" t="s">
        <v>1704</v>
      </c>
      <c r="C241" s="315">
        <v>0</v>
      </c>
      <c r="D241" s="315"/>
      <c r="E241" s="320"/>
      <c r="F241" s="312" t="str">
        <f t="shared" si="13"/>
        <v>否</v>
      </c>
      <c r="G241" s="292" t="str">
        <f t="shared" si="14"/>
        <v>项</v>
      </c>
    </row>
    <row r="242" s="292" customFormat="1" ht="38" customHeight="1" spans="1:7">
      <c r="A242" s="314" t="s">
        <v>1705</v>
      </c>
      <c r="B242" s="313" t="s">
        <v>1706</v>
      </c>
      <c r="C242" s="315"/>
      <c r="D242" s="315"/>
      <c r="E242" s="320"/>
      <c r="F242" s="312" t="str">
        <f t="shared" si="13"/>
        <v>否</v>
      </c>
      <c r="G242" s="292" t="str">
        <f t="shared" si="14"/>
        <v>项</v>
      </c>
    </row>
    <row r="243" s="292" customFormat="1" ht="38" customHeight="1" spans="1:7">
      <c r="A243" s="314" t="s">
        <v>1707</v>
      </c>
      <c r="B243" s="313" t="s">
        <v>1708</v>
      </c>
      <c r="C243" s="315">
        <v>0</v>
      </c>
      <c r="D243" s="315"/>
      <c r="E243" s="320"/>
      <c r="F243" s="312" t="str">
        <f t="shared" si="13"/>
        <v>否</v>
      </c>
      <c r="G243" s="292" t="str">
        <f t="shared" si="14"/>
        <v>项</v>
      </c>
    </row>
    <row r="244" ht="38" customHeight="1" spans="1:7">
      <c r="A244" s="314" t="s">
        <v>1709</v>
      </c>
      <c r="B244" s="313" t="s">
        <v>1710</v>
      </c>
      <c r="C244" s="315">
        <v>0</v>
      </c>
      <c r="D244" s="315"/>
      <c r="E244" s="320"/>
      <c r="F244" s="312" t="str">
        <f t="shared" si="13"/>
        <v>否</v>
      </c>
      <c r="G244" s="292" t="str">
        <f t="shared" si="14"/>
        <v>项</v>
      </c>
    </row>
    <row r="245" ht="38" customHeight="1" spans="1:7">
      <c r="A245" s="314" t="s">
        <v>1711</v>
      </c>
      <c r="B245" s="313" t="s">
        <v>1712</v>
      </c>
      <c r="C245" s="315">
        <v>0</v>
      </c>
      <c r="D245" s="315"/>
      <c r="E245" s="320"/>
      <c r="F245" s="312" t="str">
        <f t="shared" si="13"/>
        <v>否</v>
      </c>
      <c r="G245" s="292" t="str">
        <f t="shared" si="14"/>
        <v>项</v>
      </c>
    </row>
    <row r="246" ht="38" customHeight="1" spans="1:7">
      <c r="A246" s="314" t="s">
        <v>1713</v>
      </c>
      <c r="B246" s="313" t="s">
        <v>1714</v>
      </c>
      <c r="C246" s="315">
        <v>0</v>
      </c>
      <c r="D246" s="315"/>
      <c r="E246" s="320"/>
      <c r="F246" s="312" t="str">
        <f t="shared" si="13"/>
        <v>否</v>
      </c>
      <c r="G246" s="292" t="str">
        <f t="shared" si="14"/>
        <v>项</v>
      </c>
    </row>
    <row r="247" ht="38" customHeight="1" spans="1:7">
      <c r="A247" s="314" t="s">
        <v>1715</v>
      </c>
      <c r="B247" s="313" t="s">
        <v>1716</v>
      </c>
      <c r="C247" s="315">
        <v>0</v>
      </c>
      <c r="D247" s="315"/>
      <c r="E247" s="320"/>
      <c r="F247" s="312" t="str">
        <f t="shared" si="13"/>
        <v>否</v>
      </c>
      <c r="G247" s="292" t="str">
        <f t="shared" si="14"/>
        <v>项</v>
      </c>
    </row>
    <row r="248" ht="38" customHeight="1" spans="1:7">
      <c r="A248" s="314" t="s">
        <v>1717</v>
      </c>
      <c r="B248" s="313" t="s">
        <v>1718</v>
      </c>
      <c r="C248" s="315">
        <v>0</v>
      </c>
      <c r="D248" s="315"/>
      <c r="E248" s="320"/>
      <c r="F248" s="312" t="str">
        <f t="shared" si="13"/>
        <v>否</v>
      </c>
      <c r="G248" s="292" t="str">
        <f t="shared" si="14"/>
        <v>项</v>
      </c>
    </row>
    <row r="249" ht="38" customHeight="1" spans="1:7">
      <c r="A249" s="314" t="s">
        <v>1719</v>
      </c>
      <c r="B249" s="313" t="s">
        <v>1720</v>
      </c>
      <c r="C249" s="315">
        <v>0</v>
      </c>
      <c r="D249" s="315"/>
      <c r="E249" s="320"/>
      <c r="F249" s="312" t="str">
        <f t="shared" si="13"/>
        <v>否</v>
      </c>
      <c r="G249" s="292" t="str">
        <f t="shared" si="14"/>
        <v>项</v>
      </c>
    </row>
    <row r="250" ht="38" customHeight="1" spans="1:7">
      <c r="A250" s="314" t="s">
        <v>1721</v>
      </c>
      <c r="B250" s="313" t="s">
        <v>1722</v>
      </c>
      <c r="C250" s="315">
        <v>0</v>
      </c>
      <c r="D250" s="315"/>
      <c r="E250" s="320"/>
      <c r="F250" s="312" t="str">
        <f t="shared" si="13"/>
        <v>否</v>
      </c>
      <c r="G250" s="292" t="str">
        <f t="shared" si="14"/>
        <v>项</v>
      </c>
    </row>
    <row r="251" ht="38" customHeight="1" spans="1:7">
      <c r="A251" s="314" t="s">
        <v>1723</v>
      </c>
      <c r="B251" s="313" t="s">
        <v>1724</v>
      </c>
      <c r="C251" s="315">
        <v>0</v>
      </c>
      <c r="D251" s="315"/>
      <c r="E251" s="320"/>
      <c r="F251" s="312" t="str">
        <f t="shared" si="13"/>
        <v>否</v>
      </c>
      <c r="G251" s="292" t="str">
        <f t="shared" si="14"/>
        <v>项</v>
      </c>
    </row>
    <row r="252" s="292" customFormat="1" ht="38" customHeight="1" spans="1:7">
      <c r="A252" s="314" t="s">
        <v>1725</v>
      </c>
      <c r="B252" s="313" t="s">
        <v>1726</v>
      </c>
      <c r="C252" s="321">
        <v>32</v>
      </c>
      <c r="D252" s="322">
        <v>70</v>
      </c>
      <c r="E252" s="320">
        <f>(D252-C252)/C252</f>
        <v>1.188</v>
      </c>
      <c r="F252" s="312" t="str">
        <f t="shared" si="13"/>
        <v>是</v>
      </c>
      <c r="G252" s="292" t="str">
        <f t="shared" si="14"/>
        <v>项</v>
      </c>
    </row>
    <row r="253" ht="38" customHeight="1" spans="1:7">
      <c r="A253" s="314" t="s">
        <v>1727</v>
      </c>
      <c r="B253" s="313" t="s">
        <v>1728</v>
      </c>
      <c r="C253" s="315">
        <v>3</v>
      </c>
      <c r="D253" s="322">
        <v>100</v>
      </c>
      <c r="E253" s="320">
        <f>(D253-C253)/C253</f>
        <v>32.333</v>
      </c>
      <c r="F253" s="312" t="str">
        <f t="shared" si="13"/>
        <v>是</v>
      </c>
      <c r="G253" s="292" t="str">
        <f t="shared" si="14"/>
        <v>项</v>
      </c>
    </row>
    <row r="254" ht="38" customHeight="1" spans="1:7">
      <c r="A254" s="314" t="s">
        <v>1729</v>
      </c>
      <c r="B254" s="313" t="s">
        <v>1730</v>
      </c>
      <c r="C254" s="315">
        <v>63</v>
      </c>
      <c r="D254" s="322">
        <v>150</v>
      </c>
      <c r="E254" s="320">
        <f>(D254-C254)/C254</f>
        <v>1.381</v>
      </c>
      <c r="F254" s="312" t="str">
        <f t="shared" si="13"/>
        <v>是</v>
      </c>
      <c r="G254" s="292" t="str">
        <f t="shared" si="14"/>
        <v>项</v>
      </c>
    </row>
    <row r="255" ht="38" customHeight="1" spans="1:7">
      <c r="A255" s="325" t="s">
        <v>1731</v>
      </c>
      <c r="B255" s="309" t="s">
        <v>1732</v>
      </c>
      <c r="C255" s="319">
        <f>SUM(C256,C269)</f>
        <v>0</v>
      </c>
      <c r="D255" s="319">
        <f>SUM(D256,D269)</f>
        <v>0</v>
      </c>
      <c r="E255" s="320"/>
      <c r="F255" s="312" t="str">
        <f t="shared" si="13"/>
        <v>是</v>
      </c>
      <c r="G255" s="292" t="str">
        <f t="shared" si="14"/>
        <v>类</v>
      </c>
    </row>
    <row r="256" ht="38" customHeight="1" spans="1:7">
      <c r="A256" s="326" t="s">
        <v>1733</v>
      </c>
      <c r="B256" s="313" t="s">
        <v>1734</v>
      </c>
      <c r="C256" s="315">
        <f>SUM(C257:C268)</f>
        <v>0</v>
      </c>
      <c r="D256" s="315">
        <f>SUM(D257:D268)</f>
        <v>0</v>
      </c>
      <c r="E256" s="320"/>
      <c r="F256" s="312" t="str">
        <f t="shared" si="13"/>
        <v>否</v>
      </c>
      <c r="G256" s="292" t="str">
        <f t="shared" si="14"/>
        <v>款</v>
      </c>
    </row>
    <row r="257" ht="38" customHeight="1" spans="1:7">
      <c r="A257" s="326" t="s">
        <v>1735</v>
      </c>
      <c r="B257" s="313" t="s">
        <v>1736</v>
      </c>
      <c r="C257" s="315"/>
      <c r="D257" s="315"/>
      <c r="E257" s="320"/>
      <c r="F257" s="312" t="str">
        <f t="shared" si="13"/>
        <v>否</v>
      </c>
      <c r="G257" s="292" t="str">
        <f t="shared" si="14"/>
        <v>项</v>
      </c>
    </row>
    <row r="258" ht="38" customHeight="1" spans="1:7">
      <c r="A258" s="326" t="s">
        <v>1737</v>
      </c>
      <c r="B258" s="313" t="s">
        <v>1738</v>
      </c>
      <c r="C258" s="315"/>
      <c r="D258" s="315"/>
      <c r="E258" s="320"/>
      <c r="F258" s="312" t="str">
        <f t="shared" si="13"/>
        <v>否</v>
      </c>
      <c r="G258" s="292" t="str">
        <f t="shared" si="14"/>
        <v>项</v>
      </c>
    </row>
    <row r="259" ht="38" customHeight="1" spans="1:7">
      <c r="A259" s="326" t="s">
        <v>1739</v>
      </c>
      <c r="B259" s="313" t="s">
        <v>1740</v>
      </c>
      <c r="C259" s="315"/>
      <c r="D259" s="315"/>
      <c r="E259" s="320"/>
      <c r="F259" s="312" t="str">
        <f t="shared" si="13"/>
        <v>否</v>
      </c>
      <c r="G259" s="292" t="str">
        <f t="shared" si="14"/>
        <v>项</v>
      </c>
    </row>
    <row r="260" ht="38" customHeight="1" spans="1:7">
      <c r="A260" s="326" t="s">
        <v>1741</v>
      </c>
      <c r="B260" s="313" t="s">
        <v>1742</v>
      </c>
      <c r="C260" s="315"/>
      <c r="D260" s="315"/>
      <c r="E260" s="320"/>
      <c r="F260" s="312" t="str">
        <f t="shared" si="13"/>
        <v>否</v>
      </c>
      <c r="G260" s="292" t="str">
        <f t="shared" si="14"/>
        <v>项</v>
      </c>
    </row>
    <row r="261" ht="38" customHeight="1" spans="1:7">
      <c r="A261" s="326" t="s">
        <v>1743</v>
      </c>
      <c r="B261" s="313" t="s">
        <v>1744</v>
      </c>
      <c r="C261" s="315"/>
      <c r="D261" s="315"/>
      <c r="E261" s="320"/>
      <c r="F261" s="312" t="str">
        <f t="shared" si="13"/>
        <v>否</v>
      </c>
      <c r="G261" s="292" t="str">
        <f t="shared" si="14"/>
        <v>项</v>
      </c>
    </row>
    <row r="262" ht="38" customHeight="1" spans="1:7">
      <c r="A262" s="326" t="s">
        <v>1745</v>
      </c>
      <c r="B262" s="313" t="s">
        <v>1746</v>
      </c>
      <c r="C262" s="315"/>
      <c r="D262" s="315"/>
      <c r="E262" s="320"/>
      <c r="F262" s="312" t="str">
        <f t="shared" si="13"/>
        <v>否</v>
      </c>
      <c r="G262" s="292" t="str">
        <f t="shared" si="14"/>
        <v>项</v>
      </c>
    </row>
    <row r="263" ht="38" customHeight="1" spans="1:7">
      <c r="A263" s="326" t="s">
        <v>1747</v>
      </c>
      <c r="B263" s="313" t="s">
        <v>1748</v>
      </c>
      <c r="C263" s="315"/>
      <c r="D263" s="315"/>
      <c r="E263" s="320"/>
      <c r="F263" s="312" t="str">
        <f t="shared" si="13"/>
        <v>否</v>
      </c>
      <c r="G263" s="292" t="str">
        <f t="shared" si="14"/>
        <v>项</v>
      </c>
    </row>
    <row r="264" ht="38" customHeight="1" spans="1:7">
      <c r="A264" s="326" t="s">
        <v>1749</v>
      </c>
      <c r="B264" s="313" t="s">
        <v>1750</v>
      </c>
      <c r="C264" s="315"/>
      <c r="D264" s="315"/>
      <c r="E264" s="320"/>
      <c r="F264" s="312" t="str">
        <f t="shared" si="13"/>
        <v>否</v>
      </c>
      <c r="G264" s="292" t="str">
        <f t="shared" si="14"/>
        <v>项</v>
      </c>
    </row>
    <row r="265" ht="38" customHeight="1" spans="1:7">
      <c r="A265" s="326" t="s">
        <v>1751</v>
      </c>
      <c r="B265" s="313" t="s">
        <v>1752</v>
      </c>
      <c r="C265" s="315"/>
      <c r="D265" s="315"/>
      <c r="E265" s="320"/>
      <c r="F265" s="312" t="str">
        <f t="shared" si="13"/>
        <v>否</v>
      </c>
      <c r="G265" s="292" t="str">
        <f t="shared" si="14"/>
        <v>项</v>
      </c>
    </row>
    <row r="266" ht="38" customHeight="1" spans="1:7">
      <c r="A266" s="326" t="s">
        <v>1753</v>
      </c>
      <c r="B266" s="313" t="s">
        <v>1754</v>
      </c>
      <c r="C266" s="315"/>
      <c r="D266" s="315"/>
      <c r="E266" s="320"/>
      <c r="F266" s="312" t="str">
        <f t="shared" si="13"/>
        <v>否</v>
      </c>
      <c r="G266" s="292" t="str">
        <f t="shared" si="14"/>
        <v>项</v>
      </c>
    </row>
    <row r="267" ht="38" customHeight="1" spans="1:7">
      <c r="A267" s="326" t="s">
        <v>1755</v>
      </c>
      <c r="B267" s="313" t="s">
        <v>1756</v>
      </c>
      <c r="C267" s="315"/>
      <c r="D267" s="315"/>
      <c r="E267" s="320"/>
      <c r="F267" s="312" t="str">
        <f t="shared" si="13"/>
        <v>否</v>
      </c>
      <c r="G267" s="292" t="str">
        <f t="shared" si="14"/>
        <v>项</v>
      </c>
    </row>
    <row r="268" ht="38" customHeight="1" spans="1:7">
      <c r="A268" s="326" t="s">
        <v>1757</v>
      </c>
      <c r="B268" s="313" t="s">
        <v>1758</v>
      </c>
      <c r="C268" s="315"/>
      <c r="D268" s="315"/>
      <c r="E268" s="320"/>
      <c r="F268" s="312" t="str">
        <f t="shared" si="13"/>
        <v>否</v>
      </c>
      <c r="G268" s="292" t="str">
        <f t="shared" si="14"/>
        <v>项</v>
      </c>
    </row>
    <row r="269" ht="38" customHeight="1" spans="1:7">
      <c r="A269" s="326" t="s">
        <v>1759</v>
      </c>
      <c r="B269" s="313" t="s">
        <v>1760</v>
      </c>
      <c r="C269" s="315">
        <f>SUM(C270:C276)</f>
        <v>0</v>
      </c>
      <c r="D269" s="315">
        <f>SUM(D270:D276)</f>
        <v>0</v>
      </c>
      <c r="E269" s="320"/>
      <c r="F269" s="312" t="str">
        <f t="shared" si="13"/>
        <v>否</v>
      </c>
      <c r="G269" s="292" t="str">
        <f t="shared" si="14"/>
        <v>款</v>
      </c>
    </row>
    <row r="270" ht="38" customHeight="1" spans="1:7">
      <c r="A270" s="326" t="s">
        <v>1761</v>
      </c>
      <c r="B270" s="313" t="s">
        <v>1762</v>
      </c>
      <c r="C270" s="315"/>
      <c r="D270" s="315"/>
      <c r="E270" s="320"/>
      <c r="F270" s="312" t="str">
        <f t="shared" si="13"/>
        <v>否</v>
      </c>
      <c r="G270" s="292" t="str">
        <f t="shared" si="14"/>
        <v>项</v>
      </c>
    </row>
    <row r="271" ht="38" customHeight="1" spans="1:7">
      <c r="A271" s="326" t="s">
        <v>1763</v>
      </c>
      <c r="B271" s="313" t="s">
        <v>1764</v>
      </c>
      <c r="C271" s="315"/>
      <c r="D271" s="315"/>
      <c r="E271" s="320"/>
      <c r="F271" s="312" t="str">
        <f t="shared" si="13"/>
        <v>否</v>
      </c>
      <c r="G271" s="292" t="str">
        <f t="shared" si="14"/>
        <v>项</v>
      </c>
    </row>
    <row r="272" ht="38" customHeight="1" spans="1:7">
      <c r="A272" s="326" t="s">
        <v>1765</v>
      </c>
      <c r="B272" s="313" t="s">
        <v>1766</v>
      </c>
      <c r="C272" s="315"/>
      <c r="D272" s="315"/>
      <c r="E272" s="320"/>
      <c r="F272" s="312" t="str">
        <f t="shared" si="13"/>
        <v>否</v>
      </c>
      <c r="G272" s="292" t="str">
        <f t="shared" si="14"/>
        <v>项</v>
      </c>
    </row>
    <row r="273" ht="38" customHeight="1" spans="1:7">
      <c r="A273" s="326" t="s">
        <v>1767</v>
      </c>
      <c r="B273" s="313" t="s">
        <v>1768</v>
      </c>
      <c r="C273" s="315"/>
      <c r="D273" s="315"/>
      <c r="E273" s="320"/>
      <c r="F273" s="312" t="str">
        <f t="shared" si="13"/>
        <v>否</v>
      </c>
      <c r="G273" s="292" t="str">
        <f t="shared" si="14"/>
        <v>项</v>
      </c>
    </row>
    <row r="274" ht="38" customHeight="1" spans="1:7">
      <c r="A274" s="326" t="s">
        <v>1769</v>
      </c>
      <c r="B274" s="313" t="s">
        <v>1770</v>
      </c>
      <c r="C274" s="315"/>
      <c r="D274" s="315"/>
      <c r="E274" s="320"/>
      <c r="F274" s="312" t="str">
        <f t="shared" si="13"/>
        <v>否</v>
      </c>
      <c r="G274" s="292" t="str">
        <f t="shared" si="14"/>
        <v>项</v>
      </c>
    </row>
    <row r="275" ht="38" customHeight="1" spans="1:7">
      <c r="A275" s="326" t="s">
        <v>1771</v>
      </c>
      <c r="B275" s="313" t="s">
        <v>1772</v>
      </c>
      <c r="C275" s="315"/>
      <c r="D275" s="315"/>
      <c r="E275" s="320"/>
      <c r="F275" s="312" t="str">
        <f t="shared" si="13"/>
        <v>否</v>
      </c>
      <c r="G275" s="292" t="str">
        <f t="shared" si="14"/>
        <v>项</v>
      </c>
    </row>
    <row r="276" ht="38" customHeight="1" spans="1:6">
      <c r="A276" s="308"/>
      <c r="B276" s="309"/>
      <c r="C276" s="310"/>
      <c r="D276" s="310"/>
      <c r="E276" s="320"/>
      <c r="F276" s="312" t="str">
        <f>IF(LEN(A276)=3,"是",IF(B276&lt;&gt;"",IF(SUM(C276:D276)&lt;&gt;0,"是","否"),"是"))</f>
        <v>是</v>
      </c>
    </row>
    <row r="277" ht="38" customHeight="1" spans="1:6">
      <c r="A277" s="328"/>
      <c r="B277" s="329" t="s">
        <v>1773</v>
      </c>
      <c r="C277" s="319">
        <f>SUBTOTAL(9,C4,C20,C32,C43,C103,C138,C190,C194,C220,C237,C255)</f>
        <v>95586</v>
      </c>
      <c r="D277" s="319">
        <f>SUBTOTAL(9,D4,D20,D32,D43,D103,D138,D190,D194,D220,D237,D255)</f>
        <v>63973</v>
      </c>
      <c r="E277" s="320">
        <f>(D277-C277)/C277</f>
        <v>-0.331</v>
      </c>
      <c r="F277" s="312" t="s">
        <v>1774</v>
      </c>
    </row>
    <row r="278" ht="38" customHeight="1" spans="1:6">
      <c r="A278" s="375" t="s">
        <v>1775</v>
      </c>
      <c r="B278" s="331" t="s">
        <v>96</v>
      </c>
      <c r="C278" s="364">
        <f>SUM(C279,C282,C283)</f>
        <v>14046</v>
      </c>
      <c r="D278" s="364">
        <f>SUM(D279,D282,D283)</f>
        <v>31800</v>
      </c>
      <c r="E278" s="320">
        <f>(D278-C278)/C278</f>
        <v>1.264</v>
      </c>
      <c r="F278" s="312" t="str">
        <f t="shared" ref="F277:F285" si="15">IF(LEN(A278)=3,"是",IF(B278&lt;&gt;"",IF(SUM(C278:D278)&lt;&gt;0,"是","否"),"是"))</f>
        <v>是</v>
      </c>
    </row>
    <row r="279" ht="38" customHeight="1" spans="1:6">
      <c r="A279" s="375" t="s">
        <v>1776</v>
      </c>
      <c r="B279" s="331" t="s">
        <v>1777</v>
      </c>
      <c r="C279" s="315">
        <f>SUM(C280:C281)</f>
        <v>1030</v>
      </c>
      <c r="D279" s="315">
        <f>SUM(D280:D281)</f>
        <v>1800</v>
      </c>
      <c r="E279" s="320">
        <f>(D279-C279)/C279</f>
        <v>0.748</v>
      </c>
      <c r="F279" s="312" t="str">
        <f t="shared" si="15"/>
        <v>是</v>
      </c>
    </row>
    <row r="280" ht="38" customHeight="1" spans="1:6">
      <c r="A280" s="376" t="s">
        <v>1778</v>
      </c>
      <c r="B280" s="332" t="s">
        <v>1779</v>
      </c>
      <c r="C280" s="377">
        <v>1030</v>
      </c>
      <c r="D280" s="321">
        <v>1800</v>
      </c>
      <c r="E280" s="320">
        <f>(D280-C280)/C280</f>
        <v>0.748</v>
      </c>
      <c r="F280" s="312" t="str">
        <f t="shared" si="15"/>
        <v>是</v>
      </c>
    </row>
    <row r="281" ht="38" customHeight="1" spans="1:6">
      <c r="A281" s="376" t="s">
        <v>1780</v>
      </c>
      <c r="B281" s="332" t="s">
        <v>1781</v>
      </c>
      <c r="C281" s="377"/>
      <c r="D281" s="321"/>
      <c r="E281" s="320"/>
      <c r="F281" s="312" t="str">
        <f t="shared" si="15"/>
        <v>否</v>
      </c>
    </row>
    <row r="282" ht="38" customHeight="1" spans="1:6">
      <c r="A282" s="376" t="s">
        <v>1782</v>
      </c>
      <c r="B282" s="332" t="s">
        <v>1783</v>
      </c>
      <c r="C282" s="377">
        <v>3196</v>
      </c>
      <c r="D282" s="321">
        <v>30000</v>
      </c>
      <c r="E282" s="320">
        <f>(D282-C282)/C282</f>
        <v>8.387</v>
      </c>
      <c r="F282" s="312" t="str">
        <f t="shared" si="15"/>
        <v>是</v>
      </c>
    </row>
    <row r="283" ht="38" customHeight="1" spans="1:6">
      <c r="A283" s="376" t="s">
        <v>1784</v>
      </c>
      <c r="B283" s="332" t="s">
        <v>1785</v>
      </c>
      <c r="C283" s="377">
        <v>9820</v>
      </c>
      <c r="D283" s="321"/>
      <c r="E283" s="320">
        <f>(D283-C283)/C283</f>
        <v>-1</v>
      </c>
      <c r="F283" s="312" t="str">
        <f t="shared" si="15"/>
        <v>是</v>
      </c>
    </row>
    <row r="284" ht="38" customHeight="1" spans="1:6">
      <c r="A284" s="376" t="s">
        <v>1786</v>
      </c>
      <c r="B284" s="335" t="s">
        <v>1787</v>
      </c>
      <c r="C284" s="364">
        <v>53320</v>
      </c>
      <c r="D284" s="378">
        <v>7000</v>
      </c>
      <c r="E284" s="320">
        <f>(D284-C284)/C284</f>
        <v>-0.869</v>
      </c>
      <c r="F284" s="312" t="str">
        <f t="shared" si="15"/>
        <v>是</v>
      </c>
    </row>
    <row r="285" ht="38" customHeight="1" spans="1:6">
      <c r="A285" s="379"/>
      <c r="B285" s="337" t="s">
        <v>103</v>
      </c>
      <c r="C285" s="364">
        <f>SUM(C277,C278,C284)</f>
        <v>162952</v>
      </c>
      <c r="D285" s="364">
        <f>SUM(D277,D278,D284)</f>
        <v>102773</v>
      </c>
      <c r="E285" s="320">
        <f>(D285-C285)/C285</f>
        <v>-0.369</v>
      </c>
      <c r="F285" s="312" t="s">
        <v>1774</v>
      </c>
    </row>
    <row r="286" spans="3:3">
      <c r="C286" s="380"/>
    </row>
    <row r="288" spans="3:3">
      <c r="C288" s="380"/>
    </row>
    <row r="290" spans="3:3">
      <c r="C290" s="380"/>
    </row>
    <row r="291" spans="3:3">
      <c r="C291" s="380"/>
    </row>
    <row r="293" spans="3:3">
      <c r="C293" s="380"/>
    </row>
    <row r="294" spans="3:3">
      <c r="C294" s="380"/>
    </row>
    <row r="295" spans="3:3">
      <c r="C295" s="380"/>
    </row>
    <row r="296" spans="3:3">
      <c r="C296" s="380"/>
    </row>
    <row r="298" spans="3:3">
      <c r="C298" s="380"/>
    </row>
  </sheetData>
  <mergeCells count="1">
    <mergeCell ref="B1:E1"/>
  </mergeCells>
  <conditionalFormatting sqref="B127:D127">
    <cfRule type="expression" dxfId="2" priority="7" stopIfTrue="1">
      <formula>"len($A:$A)=3"</formula>
    </cfRule>
    <cfRule type="expression" dxfId="2" priority="8" stopIfTrue="1">
      <formula>"len($A:$A)=3"</formula>
    </cfRule>
    <cfRule type="expression" dxfId="2" priority="9" stopIfTrue="1">
      <formula>"len($A:$A)=3"</formula>
    </cfRule>
  </conditionalFormatting>
  <conditionalFormatting sqref="B131:D131">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B135:D135">
    <cfRule type="expression" dxfId="2" priority="1" stopIfTrue="1">
      <formula>"len($A:$A)=3"</formula>
    </cfRule>
    <cfRule type="expression" dxfId="2" priority="2" stopIfTrue="1">
      <formula>"len($A:$A)=3"</formula>
    </cfRule>
    <cfRule type="expression" dxfId="2" priority="3" stopIfTrue="1">
      <formula>"len($A:$A)=3"</formula>
    </cfRule>
  </conditionalFormatting>
  <conditionalFormatting sqref="B284:D284 F284:G284">
    <cfRule type="expression" dxfId="2" priority="12" stopIfTrue="1">
      <formula>"len($A:$A)=3"</formula>
    </cfRule>
  </conditionalFormatting>
  <conditionalFormatting sqref="C284:D284 F284:G284">
    <cfRule type="expression" dxfId="2" priority="11" stopIfTrue="1">
      <formula>"len($A:$A)=3"</formula>
    </cfRule>
  </conditionalFormatting>
  <conditionalFormatting sqref="D284 F284:G284">
    <cfRule type="expression" dxfId="2"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18" activePane="bottomLeft" state="frozen"/>
      <selection/>
      <selection pane="bottomLeft" activeCell="J28" sqref="J28"/>
    </sheetView>
  </sheetViews>
  <sheetFormatPr defaultColWidth="9" defaultRowHeight="14.25" outlineLevelCol="5"/>
  <cols>
    <col min="1" max="1" width="15" style="177" hidden="1" customWidth="1"/>
    <col min="2" max="2" width="50.7583333333333" style="177" customWidth="1"/>
    <col min="3" max="4" width="20.6333333333333" style="341" customWidth="1"/>
    <col min="5" max="5" width="20.6333333333333" style="342" customWidth="1"/>
    <col min="6" max="6" width="3.75833333333333" style="177" hidden="1" customWidth="1"/>
    <col min="7" max="16381" width="9" style="177"/>
    <col min="16382" max="16382" width="9" style="194"/>
    <col min="16383" max="16384" width="9" style="177"/>
  </cols>
  <sheetData>
    <row r="1" ht="45" customHeight="1" spans="2:5">
      <c r="B1" s="299" t="s">
        <v>1788</v>
      </c>
      <c r="C1" s="299"/>
      <c r="D1" s="299"/>
      <c r="E1" s="299"/>
    </row>
    <row r="2" s="339" customFormat="1" ht="20.1" customHeight="1" spans="2:5">
      <c r="B2" s="343"/>
      <c r="C2" s="344"/>
      <c r="D2" s="345"/>
      <c r="E2" s="346" t="s">
        <v>2</v>
      </c>
    </row>
    <row r="3" s="340" customFormat="1" ht="45" customHeight="1" spans="1:6">
      <c r="A3" s="347" t="s">
        <v>3</v>
      </c>
      <c r="B3" s="348" t="s">
        <v>4</v>
      </c>
      <c r="C3" s="122" t="s">
        <v>105</v>
      </c>
      <c r="D3" s="122" t="s">
        <v>6</v>
      </c>
      <c r="E3" s="122" t="s">
        <v>106</v>
      </c>
      <c r="F3" s="349" t="s">
        <v>8</v>
      </c>
    </row>
    <row r="4" s="340" customFormat="1" ht="36" customHeight="1" spans="1:6">
      <c r="A4" s="314" t="s">
        <v>1255</v>
      </c>
      <c r="B4" s="309" t="s">
        <v>1256</v>
      </c>
      <c r="C4" s="319"/>
      <c r="D4" s="319"/>
      <c r="E4" s="320"/>
      <c r="F4" s="171" t="str">
        <f t="shared" ref="F4:F29" si="0">IF(LEN(A4)=7,"是",IF(B4&lt;&gt;"",IF(SUM(C4:D4)&lt;&gt;0,"是","否"),"是"))</f>
        <v>是</v>
      </c>
    </row>
    <row r="5" ht="36" customHeight="1" spans="1:6">
      <c r="A5" s="314" t="s">
        <v>1257</v>
      </c>
      <c r="B5" s="309" t="s">
        <v>1258</v>
      </c>
      <c r="C5" s="319"/>
      <c r="D5" s="319"/>
      <c r="E5" s="350"/>
      <c r="F5" s="171" t="str">
        <f t="shared" si="0"/>
        <v>是</v>
      </c>
    </row>
    <row r="6" ht="36" customHeight="1" spans="1:6">
      <c r="A6" s="314" t="s">
        <v>1259</v>
      </c>
      <c r="B6" s="309" t="s">
        <v>1260</v>
      </c>
      <c r="C6" s="319"/>
      <c r="D6" s="319"/>
      <c r="E6" s="350"/>
      <c r="F6" s="171" t="str">
        <f t="shared" si="0"/>
        <v>是</v>
      </c>
    </row>
    <row r="7" ht="36" customHeight="1" spans="1:6">
      <c r="A7" s="314" t="s">
        <v>1261</v>
      </c>
      <c r="B7" s="309" t="s">
        <v>1262</v>
      </c>
      <c r="C7" s="319"/>
      <c r="D7" s="319"/>
      <c r="E7" s="350"/>
      <c r="F7" s="171" t="str">
        <f t="shared" si="0"/>
        <v>是</v>
      </c>
    </row>
    <row r="8" ht="36" customHeight="1" spans="1:6">
      <c r="A8" s="314" t="s">
        <v>1263</v>
      </c>
      <c r="B8" s="309" t="s">
        <v>1264</v>
      </c>
      <c r="C8" s="319"/>
      <c r="D8" s="319"/>
      <c r="E8" s="350"/>
      <c r="F8" s="171" t="str">
        <f t="shared" si="0"/>
        <v>是</v>
      </c>
    </row>
    <row r="9" ht="36" customHeight="1" spans="1:6">
      <c r="A9" s="314" t="s">
        <v>1265</v>
      </c>
      <c r="B9" s="309" t="s">
        <v>1266</v>
      </c>
      <c r="C9" s="319"/>
      <c r="D9" s="319"/>
      <c r="E9" s="350"/>
      <c r="F9" s="171" t="str">
        <f t="shared" si="0"/>
        <v>是</v>
      </c>
    </row>
    <row r="10" ht="36" customHeight="1" spans="1:6">
      <c r="A10" s="314" t="s">
        <v>1267</v>
      </c>
      <c r="B10" s="309" t="s">
        <v>1268</v>
      </c>
      <c r="C10" s="319">
        <f>SUM(C11:C15)</f>
        <v>81425</v>
      </c>
      <c r="D10" s="319">
        <f>SUM(D11:D15)</f>
        <v>70002</v>
      </c>
      <c r="E10" s="350"/>
      <c r="F10" s="171" t="str">
        <f t="shared" si="0"/>
        <v>是</v>
      </c>
    </row>
    <row r="11" ht="36" customHeight="1" spans="1:6">
      <c r="A11" s="314" t="s">
        <v>1269</v>
      </c>
      <c r="B11" s="313" t="s">
        <v>1270</v>
      </c>
      <c r="C11" s="351">
        <f>SUMIF('[3]04基金收入'!$A$5:$A$26,A11,'[3]04基金收入'!$D$5:$D$26)</f>
        <v>57310</v>
      </c>
      <c r="D11" s="351">
        <v>69187</v>
      </c>
      <c r="E11" s="352">
        <f>IF(C11&gt;0,D11/C11-1,IF(C11&lt;0,-(D11/C11-1),""))</f>
        <v>0.207</v>
      </c>
      <c r="F11" s="171" t="str">
        <f t="shared" si="0"/>
        <v>是</v>
      </c>
    </row>
    <row r="12" ht="36" customHeight="1" spans="1:6">
      <c r="A12" s="314" t="s">
        <v>1271</v>
      </c>
      <c r="B12" s="313" t="s">
        <v>1272</v>
      </c>
      <c r="C12" s="351">
        <f>SUMIF('[3]04基金收入'!$A$5:$A$26,A12,'[3]04基金收入'!$D$5:$D$26)</f>
        <v>5720</v>
      </c>
      <c r="D12" s="351">
        <v>280</v>
      </c>
      <c r="E12" s="352">
        <f>IF(C12&gt;0,D12/C12-1,IF(C12&lt;0,-(D12/C12-1),""))</f>
        <v>-0.951</v>
      </c>
      <c r="F12" s="171" t="str">
        <f t="shared" si="0"/>
        <v>是</v>
      </c>
    </row>
    <row r="13" ht="36" customHeight="1" spans="1:6">
      <c r="A13" s="314" t="s">
        <v>1273</v>
      </c>
      <c r="B13" s="313" t="s">
        <v>1274</v>
      </c>
      <c r="C13" s="351">
        <f>SUMIF('[3]04基金收入'!$A$5:$A$26,A13,'[3]04基金收入'!$D$5:$D$26)</f>
        <v>18430</v>
      </c>
      <c r="D13" s="351">
        <v>1399</v>
      </c>
      <c r="E13" s="352">
        <f>IF(C13&gt;0,D13/C13-1,IF(C13&lt;0,-(D13/C13-1),""))</f>
        <v>-0.924</v>
      </c>
      <c r="F13" s="171" t="str">
        <f t="shared" si="0"/>
        <v>是</v>
      </c>
    </row>
    <row r="14" ht="36" customHeight="1" spans="1:6">
      <c r="A14" s="314" t="s">
        <v>1275</v>
      </c>
      <c r="B14" s="313" t="s">
        <v>1276</v>
      </c>
      <c r="C14" s="351">
        <f>SUMIF('[3]04基金收入'!$A$5:$A$26,A14,'[3]04基金收入'!$D$5:$D$26)</f>
        <v>-35</v>
      </c>
      <c r="D14" s="351">
        <v>-864</v>
      </c>
      <c r="E14" s="352">
        <f>IF(C14&gt;0,D14/C14-1,IF(C14&lt;0,-(D14/C14-1),""))</f>
        <v>-23.686</v>
      </c>
      <c r="F14" s="171" t="str">
        <f t="shared" si="0"/>
        <v>是</v>
      </c>
    </row>
    <row r="15" ht="36" customHeight="1" spans="1:6">
      <c r="A15" s="314" t="s">
        <v>1277</v>
      </c>
      <c r="B15" s="313" t="s">
        <v>1278</v>
      </c>
      <c r="C15" s="315"/>
      <c r="D15" s="315"/>
      <c r="E15" s="352"/>
      <c r="F15" s="171" t="str">
        <f t="shared" si="0"/>
        <v>否</v>
      </c>
    </row>
    <row r="16" ht="36" customHeight="1" spans="1:6">
      <c r="A16" s="353" t="s">
        <v>1279</v>
      </c>
      <c r="B16" s="184" t="s">
        <v>1280</v>
      </c>
      <c r="C16" s="319"/>
      <c r="D16" s="319"/>
      <c r="E16" s="350"/>
      <c r="F16" s="171" t="str">
        <f t="shared" si="0"/>
        <v>是</v>
      </c>
    </row>
    <row r="17" ht="36" customHeight="1" spans="1:6">
      <c r="A17" s="353" t="s">
        <v>1281</v>
      </c>
      <c r="B17" s="184" t="s">
        <v>1282</v>
      </c>
      <c r="C17" s="319">
        <f>SUM(C18:C19)</f>
        <v>0</v>
      </c>
      <c r="D17" s="319">
        <f>SUM(D18:D19)</f>
        <v>0</v>
      </c>
      <c r="E17" s="350"/>
      <c r="F17" s="171" t="str">
        <f t="shared" si="0"/>
        <v>是</v>
      </c>
    </row>
    <row r="18" ht="36" customHeight="1" spans="1:6">
      <c r="A18" s="353" t="s">
        <v>1283</v>
      </c>
      <c r="B18" s="206" t="s">
        <v>1284</v>
      </c>
      <c r="C18" s="315"/>
      <c r="D18" s="315"/>
      <c r="E18" s="352"/>
      <c r="F18" s="171" t="str">
        <f t="shared" si="0"/>
        <v>否</v>
      </c>
    </row>
    <row r="19" ht="36" customHeight="1" spans="1:6">
      <c r="A19" s="353" t="s">
        <v>1285</v>
      </c>
      <c r="B19" s="206" t="s">
        <v>1286</v>
      </c>
      <c r="C19" s="315"/>
      <c r="D19" s="315"/>
      <c r="E19" s="352"/>
      <c r="F19" s="171" t="str">
        <f t="shared" si="0"/>
        <v>否</v>
      </c>
    </row>
    <row r="20" ht="36" customHeight="1" spans="1:6">
      <c r="A20" s="353" t="s">
        <v>1287</v>
      </c>
      <c r="B20" s="184" t="s">
        <v>1288</v>
      </c>
      <c r="C20" s="354">
        <f>SUMIF('[3]04基金收入'!$A$5:$A$26,A20,'[3]04基金收入'!$D$5:$D$26)</f>
        <v>600</v>
      </c>
      <c r="D20" s="354">
        <f>550+19</f>
        <v>569</v>
      </c>
      <c r="E20" s="352">
        <f>IF(C20&gt;0,D20/C20-1,IF(C20&lt;0,-(D20/C20-1),""))</f>
        <v>-0.052</v>
      </c>
      <c r="F20" s="171" t="str">
        <f t="shared" si="0"/>
        <v>是</v>
      </c>
    </row>
    <row r="21" ht="36" customHeight="1" spans="1:6">
      <c r="A21" s="353" t="s">
        <v>1289</v>
      </c>
      <c r="B21" s="184" t="s">
        <v>1290</v>
      </c>
      <c r="C21" s="319"/>
      <c r="D21" s="319"/>
      <c r="E21" s="352" t="str">
        <f t="shared" ref="E21:E27" si="1">IF(C21&gt;0,D21/C21-1,IF(C21&lt;0,-(D21/C21-1),""))</f>
        <v/>
      </c>
      <c r="F21" s="171" t="str">
        <f t="shared" si="0"/>
        <v>是</v>
      </c>
    </row>
    <row r="22" ht="36" customHeight="1" spans="1:6">
      <c r="A22" s="353" t="s">
        <v>1291</v>
      </c>
      <c r="B22" s="184" t="s">
        <v>1292</v>
      </c>
      <c r="C22" s="319"/>
      <c r="D22" s="319"/>
      <c r="E22" s="352" t="str">
        <f t="shared" si="1"/>
        <v/>
      </c>
      <c r="F22" s="171" t="str">
        <f t="shared" si="0"/>
        <v>是</v>
      </c>
    </row>
    <row r="23" ht="36" customHeight="1" spans="1:6">
      <c r="A23" s="314" t="s">
        <v>1293</v>
      </c>
      <c r="B23" s="309" t="s">
        <v>1294</v>
      </c>
      <c r="C23" s="319"/>
      <c r="D23" s="319"/>
      <c r="E23" s="352" t="str">
        <f t="shared" si="1"/>
        <v/>
      </c>
      <c r="F23" s="171" t="str">
        <f t="shared" si="0"/>
        <v>是</v>
      </c>
    </row>
    <row r="24" ht="36" customHeight="1" spans="1:6">
      <c r="A24" s="314" t="s">
        <v>1295</v>
      </c>
      <c r="B24" s="309" t="s">
        <v>1296</v>
      </c>
      <c r="C24" s="354">
        <f>SUMIF('[3]04基金收入'!$A$5:$A$26,A24,'[3]04基金收入'!$D$5:$D$26)</f>
        <v>1400</v>
      </c>
      <c r="D24" s="354">
        <f>1300+63</f>
        <v>1363</v>
      </c>
      <c r="E24" s="352">
        <f t="shared" si="1"/>
        <v>-0.026</v>
      </c>
      <c r="F24" s="171" t="str">
        <f t="shared" si="0"/>
        <v>是</v>
      </c>
    </row>
    <row r="25" ht="36" customHeight="1" spans="1:6">
      <c r="A25" s="314" t="s">
        <v>1297</v>
      </c>
      <c r="B25" s="309" t="s">
        <v>1298</v>
      </c>
      <c r="C25" s="319"/>
      <c r="D25" s="319"/>
      <c r="E25" s="352" t="str">
        <f t="shared" si="1"/>
        <v/>
      </c>
      <c r="F25" s="171" t="str">
        <f t="shared" si="0"/>
        <v>是</v>
      </c>
    </row>
    <row r="26" ht="36" customHeight="1" spans="1:6">
      <c r="A26" s="314" t="s">
        <v>1299</v>
      </c>
      <c r="B26" s="309" t="s">
        <v>1300</v>
      </c>
      <c r="C26" s="319"/>
      <c r="D26" s="319"/>
      <c r="E26" s="352" t="str">
        <f t="shared" si="1"/>
        <v/>
      </c>
      <c r="F26" s="171" t="str">
        <f t="shared" si="0"/>
        <v>是</v>
      </c>
    </row>
    <row r="27" ht="36" customHeight="1" spans="1:6">
      <c r="A27" s="314" t="s">
        <v>1301</v>
      </c>
      <c r="B27" s="309" t="s">
        <v>1302</v>
      </c>
      <c r="C27" s="354">
        <f>SUMIF('[3]04基金收入'!$A$5:$A$26,A27,'[3]04基金收入'!$D$5:$D$26)</f>
        <v>8656</v>
      </c>
      <c r="D27" s="354">
        <v>9363</v>
      </c>
      <c r="E27" s="352">
        <f t="shared" si="1"/>
        <v>0.082</v>
      </c>
      <c r="F27" s="171" t="str">
        <f t="shared" si="0"/>
        <v>是</v>
      </c>
    </row>
    <row r="28" ht="36" customHeight="1" spans="1:6">
      <c r="A28" s="314"/>
      <c r="B28" s="313"/>
      <c r="C28" s="315"/>
      <c r="D28" s="315"/>
      <c r="E28" s="352" t="str">
        <f t="shared" ref="E28:E37" si="2">IF(C28&gt;0,D28/C28-1,IF(C28&lt;0,-(D28/C28-1),""))</f>
        <v/>
      </c>
      <c r="F28" s="171" t="str">
        <f t="shared" si="0"/>
        <v>是</v>
      </c>
    </row>
    <row r="29" ht="36" customHeight="1" spans="1:6">
      <c r="A29" s="328"/>
      <c r="B29" s="329" t="s">
        <v>1789</v>
      </c>
      <c r="C29" s="319">
        <f>SUM(C27,C26,C25,C24,C23,C22,C21,C20,C17,C16,C10,C9,C8,C7,C6,C5,C4)</f>
        <v>92081</v>
      </c>
      <c r="D29" s="319">
        <f>SUM(D27,D26,D25,D24,D23,D22,D21,D20,D17,D16,D10,D9,D8,D7,D6,D5,D4)</f>
        <v>81297</v>
      </c>
      <c r="E29" s="352">
        <f t="shared" si="2"/>
        <v>-0.117</v>
      </c>
      <c r="F29" s="171" t="s">
        <v>1774</v>
      </c>
    </row>
    <row r="30" ht="36" customHeight="1" spans="1:6">
      <c r="A30" s="355">
        <v>105</v>
      </c>
      <c r="B30" s="356" t="s">
        <v>1304</v>
      </c>
      <c r="C30" s="357"/>
      <c r="D30" s="357">
        <v>6300</v>
      </c>
      <c r="E30" s="352" t="str">
        <f t="shared" si="2"/>
        <v/>
      </c>
      <c r="F30" s="171" t="s">
        <v>1774</v>
      </c>
    </row>
    <row r="31" ht="36" customHeight="1" spans="1:6">
      <c r="A31" s="355">
        <v>110</v>
      </c>
      <c r="B31" s="356" t="s">
        <v>36</v>
      </c>
      <c r="C31" s="357">
        <f>SUM(C32,C35,C36)</f>
        <v>7841</v>
      </c>
      <c r="D31" s="357">
        <f>SUM(D32,D35,D36)</f>
        <v>15176</v>
      </c>
      <c r="E31" s="352">
        <f t="shared" si="2"/>
        <v>0.935</v>
      </c>
      <c r="F31" s="171" t="s">
        <v>1774</v>
      </c>
    </row>
    <row r="32" ht="36" customHeight="1" spans="1:6">
      <c r="A32" s="358">
        <v>11004</v>
      </c>
      <c r="B32" s="359" t="s">
        <v>1790</v>
      </c>
      <c r="C32" s="360">
        <f>SUM(C33:C34)</f>
        <v>2000</v>
      </c>
      <c r="D32" s="360">
        <f>SUM(D33:D34)</f>
        <v>3000</v>
      </c>
      <c r="E32" s="352">
        <f t="shared" si="2"/>
        <v>0.5</v>
      </c>
      <c r="F32" s="171" t="s">
        <v>1791</v>
      </c>
    </row>
    <row r="33" ht="36" customHeight="1" spans="1:6">
      <c r="A33" s="358">
        <v>1100401</v>
      </c>
      <c r="B33" s="359" t="s">
        <v>1306</v>
      </c>
      <c r="C33" s="360">
        <v>2000</v>
      </c>
      <c r="D33" s="360">
        <v>3000</v>
      </c>
      <c r="E33" s="352">
        <f t="shared" si="2"/>
        <v>0.5</v>
      </c>
      <c r="F33" s="171" t="s">
        <v>1791</v>
      </c>
    </row>
    <row r="34" ht="36" customHeight="1" spans="1:6">
      <c r="A34" s="358">
        <v>1100402</v>
      </c>
      <c r="B34" s="359" t="s">
        <v>1792</v>
      </c>
      <c r="C34" s="128"/>
      <c r="D34" s="360"/>
      <c r="E34" s="352" t="str">
        <f t="shared" si="2"/>
        <v/>
      </c>
      <c r="F34" s="171" t="s">
        <v>1791</v>
      </c>
    </row>
    <row r="35" ht="36" customHeight="1" spans="1:6">
      <c r="A35" s="358">
        <v>11008</v>
      </c>
      <c r="B35" s="359" t="s">
        <v>39</v>
      </c>
      <c r="C35" s="360">
        <v>5841</v>
      </c>
      <c r="D35" s="361">
        <v>9820</v>
      </c>
      <c r="E35" s="352">
        <f t="shared" si="2"/>
        <v>0.681</v>
      </c>
      <c r="F35" s="171" t="s">
        <v>1791</v>
      </c>
    </row>
    <row r="36" ht="36" customHeight="1" spans="1:6">
      <c r="A36" s="358">
        <v>11009</v>
      </c>
      <c r="B36" s="359" t="s">
        <v>40</v>
      </c>
      <c r="C36" s="360"/>
      <c r="D36" s="360">
        <v>2356</v>
      </c>
      <c r="E36" s="352" t="str">
        <f t="shared" si="2"/>
        <v/>
      </c>
      <c r="F36" s="171" t="s">
        <v>1791</v>
      </c>
    </row>
    <row r="37" ht="36" customHeight="1" spans="1:6">
      <c r="A37" s="362"/>
      <c r="B37" s="363" t="s">
        <v>43</v>
      </c>
      <c r="C37" s="364">
        <f>C29+C30+C31</f>
        <v>99922</v>
      </c>
      <c r="D37" s="364">
        <f>D29+D30+D31</f>
        <v>102773</v>
      </c>
      <c r="E37" s="352">
        <f t="shared" si="2"/>
        <v>0.029</v>
      </c>
      <c r="F37" s="171" t="s">
        <v>1774</v>
      </c>
    </row>
  </sheetData>
  <mergeCells count="1">
    <mergeCell ref="B1:E1"/>
  </mergeCells>
  <conditionalFormatting sqref="B30:D30 F30:G30">
    <cfRule type="expression" dxfId="2" priority="8" stopIfTrue="1">
      <formula>"len($A:$A)=3"</formula>
    </cfRule>
  </conditionalFormatting>
  <conditionalFormatting sqref="C30:D34 F30:G34">
    <cfRule type="expression" dxfId="2" priority="1" stopIfTrue="1">
      <formula>"len($A:$A)=3"</formula>
    </cfRule>
  </conditionalFormatting>
  <conditionalFormatting sqref="B31:D34 F31:G34">
    <cfRule type="expression" dxfId="2"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283"/>
  <sheetViews>
    <sheetView showGridLines="0" showZeros="0" view="pageBreakPreview" zoomScaleNormal="115" workbookViewId="0">
      <pane ySplit="3" topLeftCell="A213" activePane="bottomLeft" state="frozen"/>
      <selection/>
      <selection pane="bottomLeft" activeCell="C214" sqref="C214"/>
    </sheetView>
  </sheetViews>
  <sheetFormatPr defaultColWidth="9" defaultRowHeight="14.25"/>
  <cols>
    <col min="1" max="1" width="10.8833333333333" style="292" customWidth="1"/>
    <col min="2" max="2" width="44.475" style="292" customWidth="1"/>
    <col min="3" max="4" width="16.3833333333333" style="296" customWidth="1"/>
    <col min="5" max="5" width="18.3833333333333" style="297" customWidth="1"/>
    <col min="6" max="6" width="3.25" style="298" hidden="1" customWidth="1"/>
    <col min="7" max="7" width="3.5" style="292" hidden="1" customWidth="1"/>
    <col min="8" max="8" width="9" style="292"/>
    <col min="9" max="9" width="13.75" style="292"/>
    <col min="10" max="10" width="12.625" style="292"/>
    <col min="11" max="16381" width="9" style="292"/>
    <col min="16382" max="16382" width="9" style="194"/>
    <col min="16383" max="16384" width="9" style="292"/>
  </cols>
  <sheetData>
    <row r="1" s="292" customFormat="1" ht="45" customHeight="1" spans="2:6">
      <c r="B1" s="299" t="s">
        <v>1793</v>
      </c>
      <c r="C1" s="299"/>
      <c r="D1" s="299"/>
      <c r="E1" s="299"/>
      <c r="F1" s="298"/>
    </row>
    <row r="2" s="293" customFormat="1" ht="20.1" customHeight="1" spans="2:6">
      <c r="B2" s="300"/>
      <c r="C2" s="301"/>
      <c r="D2" s="301"/>
      <c r="E2" s="302" t="s">
        <v>2</v>
      </c>
      <c r="F2" s="303"/>
    </row>
    <row r="3" s="294" customFormat="1" ht="45" customHeight="1" spans="1:7">
      <c r="A3" s="304" t="s">
        <v>3</v>
      </c>
      <c r="B3" s="305" t="s">
        <v>4</v>
      </c>
      <c r="C3" s="306" t="s">
        <v>105</v>
      </c>
      <c r="D3" s="306" t="s">
        <v>6</v>
      </c>
      <c r="E3" s="306" t="s">
        <v>106</v>
      </c>
      <c r="F3" s="307" t="s">
        <v>8</v>
      </c>
      <c r="G3" s="294" t="s">
        <v>1794</v>
      </c>
    </row>
    <row r="4" s="292" customFormat="1" ht="36" customHeight="1" spans="1:7">
      <c r="A4" s="308" t="s">
        <v>57</v>
      </c>
      <c r="B4" s="309" t="s">
        <v>1309</v>
      </c>
      <c r="C4" s="310">
        <f>SUM(C5,C11)</f>
        <v>0</v>
      </c>
      <c r="D4" s="310">
        <f>SUM(D5,D11)</f>
        <v>0</v>
      </c>
      <c r="E4" s="311"/>
      <c r="F4" s="312" t="str">
        <f t="shared" ref="F4:F67" si="0">IF(LEN(A4)=3,"是",IF(B4&lt;&gt;"",IF(SUM(C4:D4)&lt;&gt;0,"是","否"),"是"))</f>
        <v>是</v>
      </c>
      <c r="G4" s="292" t="str">
        <f t="shared" ref="G4:G67" si="1">IF(LEN(A4)=3,"类",IF(LEN(A4)=5,"款","项"))</f>
        <v>类</v>
      </c>
    </row>
    <row r="5" s="292" customFormat="1" ht="36" customHeight="1" spans="1:7">
      <c r="A5" s="308" t="s">
        <v>1310</v>
      </c>
      <c r="B5" s="313" t="s">
        <v>1311</v>
      </c>
      <c r="C5" s="310">
        <f>SUM(C6:C10)</f>
        <v>0</v>
      </c>
      <c r="D5" s="310">
        <f>SUM(D6:D10)</f>
        <v>0</v>
      </c>
      <c r="E5" s="311"/>
      <c r="F5" s="312" t="str">
        <f t="shared" si="0"/>
        <v>否</v>
      </c>
      <c r="G5" s="292" t="str">
        <f t="shared" si="1"/>
        <v>款</v>
      </c>
    </row>
    <row r="6" s="292" customFormat="1" ht="36" customHeight="1" spans="1:7">
      <c r="A6" s="314" t="s">
        <v>1312</v>
      </c>
      <c r="B6" s="313" t="s">
        <v>1313</v>
      </c>
      <c r="C6" s="315"/>
      <c r="D6" s="315"/>
      <c r="E6" s="316" t="str">
        <f t="shared" ref="E4:E67" si="2">IF(C6&gt;0,D6/C6-1,IF(C6&lt;0,-(D6/C6-1),""))</f>
        <v/>
      </c>
      <c r="F6" s="312" t="str">
        <f t="shared" si="0"/>
        <v>否</v>
      </c>
      <c r="G6" s="292" t="str">
        <f t="shared" si="1"/>
        <v>项</v>
      </c>
    </row>
    <row r="7" s="292" customFormat="1" ht="36" customHeight="1" spans="1:7">
      <c r="A7" s="314" t="s">
        <v>1314</v>
      </c>
      <c r="B7" s="313" t="s">
        <v>1315</v>
      </c>
      <c r="C7" s="315"/>
      <c r="D7" s="315"/>
      <c r="E7" s="316" t="str">
        <f t="shared" si="2"/>
        <v/>
      </c>
      <c r="F7" s="312" t="str">
        <f t="shared" si="0"/>
        <v>否</v>
      </c>
      <c r="G7" s="292" t="str">
        <f t="shared" si="1"/>
        <v>项</v>
      </c>
    </row>
    <row r="8" s="292" customFormat="1" ht="36" customHeight="1" spans="1:7">
      <c r="A8" s="314" t="s">
        <v>1316</v>
      </c>
      <c r="B8" s="313" t="s">
        <v>1317</v>
      </c>
      <c r="C8" s="317"/>
      <c r="D8" s="317"/>
      <c r="E8" s="318"/>
      <c r="F8" s="312" t="str">
        <f t="shared" si="0"/>
        <v>否</v>
      </c>
      <c r="G8" s="292" t="str">
        <f t="shared" si="1"/>
        <v>项</v>
      </c>
    </row>
    <row r="9" s="292" customFormat="1" ht="36" customHeight="1" spans="1:7">
      <c r="A9" s="314" t="s">
        <v>1318</v>
      </c>
      <c r="B9" s="313" t="s">
        <v>1319</v>
      </c>
      <c r="C9" s="315"/>
      <c r="D9" s="315"/>
      <c r="E9" s="316" t="str">
        <f t="shared" si="2"/>
        <v/>
      </c>
      <c r="F9" s="312" t="str">
        <f t="shared" si="0"/>
        <v>否</v>
      </c>
      <c r="G9" s="292" t="str">
        <f t="shared" si="1"/>
        <v>项</v>
      </c>
    </row>
    <row r="10" s="292" customFormat="1" ht="36" customHeight="1" spans="1:7">
      <c r="A10" s="314" t="s">
        <v>1320</v>
      </c>
      <c r="B10" s="313" t="s">
        <v>1321</v>
      </c>
      <c r="C10" s="317"/>
      <c r="D10" s="317"/>
      <c r="E10" s="318"/>
      <c r="F10" s="312" t="str">
        <f t="shared" si="0"/>
        <v>否</v>
      </c>
      <c r="G10" s="292" t="str">
        <f t="shared" si="1"/>
        <v>项</v>
      </c>
    </row>
    <row r="11" s="292" customFormat="1" ht="36" customHeight="1" spans="1:7">
      <c r="A11" s="308" t="s">
        <v>1322</v>
      </c>
      <c r="B11" s="309" t="s">
        <v>1323</v>
      </c>
      <c r="C11" s="319">
        <f>SUM(C12:C16)</f>
        <v>0</v>
      </c>
      <c r="D11" s="319">
        <f>SUM(D12:D16)</f>
        <v>0</v>
      </c>
      <c r="E11" s="320" t="str">
        <f t="shared" si="2"/>
        <v/>
      </c>
      <c r="F11" s="312" t="str">
        <f t="shared" si="0"/>
        <v>否</v>
      </c>
      <c r="G11" s="292" t="str">
        <f t="shared" si="1"/>
        <v>款</v>
      </c>
    </row>
    <row r="12" s="292" customFormat="1" ht="36" customHeight="1" spans="1:7">
      <c r="A12" s="314" t="s">
        <v>1324</v>
      </c>
      <c r="B12" s="313" t="s">
        <v>1325</v>
      </c>
      <c r="C12" s="315"/>
      <c r="D12" s="315"/>
      <c r="E12" s="316" t="str">
        <f t="shared" si="2"/>
        <v/>
      </c>
      <c r="F12" s="312" t="str">
        <f t="shared" si="0"/>
        <v>否</v>
      </c>
      <c r="G12" s="292" t="str">
        <f t="shared" si="1"/>
        <v>项</v>
      </c>
    </row>
    <row r="13" s="292" customFormat="1" ht="36" customHeight="1" spans="1:7">
      <c r="A13" s="314" t="s">
        <v>1326</v>
      </c>
      <c r="B13" s="313" t="s">
        <v>1327</v>
      </c>
      <c r="C13" s="315"/>
      <c r="D13" s="315"/>
      <c r="E13" s="316" t="str">
        <f t="shared" si="2"/>
        <v/>
      </c>
      <c r="F13" s="312" t="str">
        <f t="shared" si="0"/>
        <v>否</v>
      </c>
      <c r="G13" s="292" t="str">
        <f t="shared" si="1"/>
        <v>项</v>
      </c>
    </row>
    <row r="14" s="292" customFormat="1" ht="36" customHeight="1" spans="1:7">
      <c r="A14" s="314" t="s">
        <v>1328</v>
      </c>
      <c r="B14" s="313" t="s">
        <v>1329</v>
      </c>
      <c r="C14" s="315"/>
      <c r="D14" s="315"/>
      <c r="E14" s="316" t="str">
        <f t="shared" si="2"/>
        <v/>
      </c>
      <c r="F14" s="312" t="str">
        <f t="shared" si="0"/>
        <v>否</v>
      </c>
      <c r="G14" s="292" t="str">
        <f t="shared" si="1"/>
        <v>项</v>
      </c>
    </row>
    <row r="15" s="292" customFormat="1" ht="36" customHeight="1" spans="1:7">
      <c r="A15" s="314" t="s">
        <v>1330</v>
      </c>
      <c r="B15" s="313" t="s">
        <v>1331</v>
      </c>
      <c r="C15" s="315"/>
      <c r="D15" s="315"/>
      <c r="E15" s="316" t="str">
        <f t="shared" si="2"/>
        <v/>
      </c>
      <c r="F15" s="312" t="str">
        <f t="shared" si="0"/>
        <v>否</v>
      </c>
      <c r="G15" s="292" t="str">
        <f t="shared" si="1"/>
        <v>项</v>
      </c>
    </row>
    <row r="16" s="292" customFormat="1" ht="36" customHeight="1" spans="1:7">
      <c r="A16" s="314" t="s">
        <v>1332</v>
      </c>
      <c r="B16" s="313" t="s">
        <v>1333</v>
      </c>
      <c r="C16" s="315"/>
      <c r="D16" s="315"/>
      <c r="E16" s="316" t="str">
        <f t="shared" si="2"/>
        <v/>
      </c>
      <c r="F16" s="312" t="str">
        <f t="shared" si="0"/>
        <v>否</v>
      </c>
      <c r="G16" s="292" t="str">
        <f t="shared" si="1"/>
        <v>项</v>
      </c>
    </row>
    <row r="17" s="292" customFormat="1" ht="36" customHeight="1" spans="1:7">
      <c r="A17" s="308" t="s">
        <v>1334</v>
      </c>
      <c r="B17" s="309" t="s">
        <v>1335</v>
      </c>
      <c r="C17" s="319">
        <f>SUM(C18:C19)</f>
        <v>0</v>
      </c>
      <c r="D17" s="319">
        <f>SUM(D18:D19)</f>
        <v>0</v>
      </c>
      <c r="E17" s="320" t="str">
        <f t="shared" si="2"/>
        <v/>
      </c>
      <c r="F17" s="312" t="str">
        <f t="shared" si="0"/>
        <v>否</v>
      </c>
      <c r="G17" s="292" t="str">
        <f t="shared" si="1"/>
        <v>款</v>
      </c>
    </row>
    <row r="18" s="292" customFormat="1" ht="36" customHeight="1" spans="1:7">
      <c r="A18" s="314" t="s">
        <v>1336</v>
      </c>
      <c r="B18" s="313" t="s">
        <v>1337</v>
      </c>
      <c r="C18" s="315"/>
      <c r="D18" s="315"/>
      <c r="E18" s="316" t="str">
        <f t="shared" si="2"/>
        <v/>
      </c>
      <c r="F18" s="312" t="str">
        <f t="shared" si="0"/>
        <v>否</v>
      </c>
      <c r="G18" s="292" t="str">
        <f t="shared" si="1"/>
        <v>项</v>
      </c>
    </row>
    <row r="19" s="292" customFormat="1" ht="36" customHeight="1" spans="1:7">
      <c r="A19" s="314" t="s">
        <v>1338</v>
      </c>
      <c r="B19" s="313" t="s">
        <v>1339</v>
      </c>
      <c r="C19" s="315"/>
      <c r="D19" s="315"/>
      <c r="E19" s="316" t="str">
        <f t="shared" si="2"/>
        <v/>
      </c>
      <c r="F19" s="312" t="str">
        <f t="shared" si="0"/>
        <v>否</v>
      </c>
      <c r="G19" s="292" t="str">
        <f t="shared" si="1"/>
        <v>项</v>
      </c>
    </row>
    <row r="20" s="292" customFormat="1" ht="36" customHeight="1" spans="1:7">
      <c r="A20" s="308" t="s">
        <v>59</v>
      </c>
      <c r="B20" s="309" t="s">
        <v>1340</v>
      </c>
      <c r="C20" s="310">
        <f>SUM(C21,C25,C29)</f>
        <v>0</v>
      </c>
      <c r="D20" s="310">
        <f>SUM(D21,D25,D29)</f>
        <v>0</v>
      </c>
      <c r="E20" s="311"/>
      <c r="F20" s="312" t="str">
        <f t="shared" si="0"/>
        <v>是</v>
      </c>
      <c r="G20" s="292" t="str">
        <f t="shared" si="1"/>
        <v>类</v>
      </c>
    </row>
    <row r="21" s="292" customFormat="1" ht="36" customHeight="1" spans="1:7">
      <c r="A21" s="308" t="s">
        <v>1341</v>
      </c>
      <c r="B21" s="309" t="s">
        <v>1342</v>
      </c>
      <c r="C21" s="319">
        <f>SUM(C22:C24)</f>
        <v>0</v>
      </c>
      <c r="D21" s="319">
        <f>SUM(D22:D24)</f>
        <v>0</v>
      </c>
      <c r="E21" s="320" t="str">
        <f t="shared" si="2"/>
        <v/>
      </c>
      <c r="F21" s="312" t="str">
        <f t="shared" si="0"/>
        <v>否</v>
      </c>
      <c r="G21" s="292" t="str">
        <f t="shared" si="1"/>
        <v>款</v>
      </c>
    </row>
    <row r="22" s="292" customFormat="1" ht="36" customHeight="1" spans="1:7">
      <c r="A22" s="314" t="s">
        <v>1343</v>
      </c>
      <c r="B22" s="313" t="s">
        <v>1344</v>
      </c>
      <c r="C22" s="315"/>
      <c r="D22" s="315"/>
      <c r="E22" s="316" t="str">
        <f t="shared" si="2"/>
        <v/>
      </c>
      <c r="F22" s="312" t="str">
        <f t="shared" si="0"/>
        <v>否</v>
      </c>
      <c r="G22" s="292" t="str">
        <f t="shared" si="1"/>
        <v>项</v>
      </c>
    </row>
    <row r="23" s="292" customFormat="1" ht="36" customHeight="1" spans="1:7">
      <c r="A23" s="314" t="s">
        <v>1345</v>
      </c>
      <c r="B23" s="313" t="s">
        <v>1346</v>
      </c>
      <c r="C23" s="315"/>
      <c r="D23" s="315"/>
      <c r="E23" s="316" t="str">
        <f t="shared" si="2"/>
        <v/>
      </c>
      <c r="F23" s="312" t="str">
        <f t="shared" si="0"/>
        <v>否</v>
      </c>
      <c r="G23" s="292" t="str">
        <f t="shared" si="1"/>
        <v>项</v>
      </c>
    </row>
    <row r="24" s="292" customFormat="1" ht="36" customHeight="1" spans="1:7">
      <c r="A24" s="314" t="s">
        <v>1347</v>
      </c>
      <c r="B24" s="313" t="s">
        <v>1348</v>
      </c>
      <c r="C24" s="315"/>
      <c r="D24" s="315"/>
      <c r="E24" s="316" t="str">
        <f t="shared" si="2"/>
        <v/>
      </c>
      <c r="F24" s="312" t="str">
        <f t="shared" si="0"/>
        <v>否</v>
      </c>
      <c r="G24" s="292" t="str">
        <f t="shared" si="1"/>
        <v>项</v>
      </c>
    </row>
    <row r="25" s="292" customFormat="1" ht="36" customHeight="1" spans="1:7">
      <c r="A25" s="308" t="s">
        <v>1349</v>
      </c>
      <c r="B25" s="309" t="s">
        <v>1350</v>
      </c>
      <c r="C25" s="319">
        <f>SUM(C26:C28)</f>
        <v>0</v>
      </c>
      <c r="D25" s="319">
        <f>SUM(D26:D28)</f>
        <v>0</v>
      </c>
      <c r="E25" s="320" t="str">
        <f t="shared" si="2"/>
        <v/>
      </c>
      <c r="F25" s="312" t="str">
        <f t="shared" si="0"/>
        <v>否</v>
      </c>
      <c r="G25" s="292" t="str">
        <f t="shared" si="1"/>
        <v>款</v>
      </c>
    </row>
    <row r="26" s="292" customFormat="1" ht="36" customHeight="1" spans="1:7">
      <c r="A26" s="314" t="s">
        <v>1351</v>
      </c>
      <c r="B26" s="313" t="s">
        <v>1344</v>
      </c>
      <c r="C26" s="315"/>
      <c r="D26" s="315"/>
      <c r="E26" s="316" t="str">
        <f t="shared" si="2"/>
        <v/>
      </c>
      <c r="F26" s="312" t="str">
        <f t="shared" si="0"/>
        <v>否</v>
      </c>
      <c r="G26" s="292" t="str">
        <f t="shared" si="1"/>
        <v>项</v>
      </c>
    </row>
    <row r="27" s="292" customFormat="1" ht="36" customHeight="1" spans="1:7">
      <c r="A27" s="314" t="s">
        <v>1352</v>
      </c>
      <c r="B27" s="313" t="s">
        <v>1346</v>
      </c>
      <c r="C27" s="315"/>
      <c r="D27" s="315"/>
      <c r="E27" s="316" t="str">
        <f t="shared" si="2"/>
        <v/>
      </c>
      <c r="F27" s="312" t="str">
        <f t="shared" si="0"/>
        <v>否</v>
      </c>
      <c r="G27" s="292" t="str">
        <f t="shared" si="1"/>
        <v>项</v>
      </c>
    </row>
    <row r="28" s="292" customFormat="1" ht="36" customHeight="1" spans="1:7">
      <c r="A28" s="314" t="s">
        <v>1353</v>
      </c>
      <c r="B28" s="313" t="s">
        <v>1354</v>
      </c>
      <c r="C28" s="315"/>
      <c r="D28" s="315"/>
      <c r="E28" s="316" t="str">
        <f t="shared" si="2"/>
        <v/>
      </c>
      <c r="F28" s="312" t="str">
        <f t="shared" si="0"/>
        <v>否</v>
      </c>
      <c r="G28" s="292" t="str">
        <f t="shared" si="1"/>
        <v>项</v>
      </c>
    </row>
    <row r="29" s="295" customFormat="1" ht="36" customHeight="1" spans="1:7">
      <c r="A29" s="308" t="s">
        <v>1355</v>
      </c>
      <c r="B29" s="309" t="s">
        <v>1356</v>
      </c>
      <c r="C29" s="319">
        <f>SUM(C30:C31)</f>
        <v>0</v>
      </c>
      <c r="D29" s="319">
        <f>SUM(D30:D31)</f>
        <v>0</v>
      </c>
      <c r="E29" s="320" t="str">
        <f t="shared" si="2"/>
        <v/>
      </c>
      <c r="F29" s="312" t="str">
        <f t="shared" si="0"/>
        <v>否</v>
      </c>
      <c r="G29" s="292" t="str">
        <f t="shared" si="1"/>
        <v>款</v>
      </c>
    </row>
    <row r="30" s="292" customFormat="1" ht="36" customHeight="1" spans="1:7">
      <c r="A30" s="314" t="s">
        <v>1357</v>
      </c>
      <c r="B30" s="313" t="s">
        <v>1346</v>
      </c>
      <c r="C30" s="315"/>
      <c r="D30" s="315"/>
      <c r="E30" s="316" t="str">
        <f t="shared" si="2"/>
        <v/>
      </c>
      <c r="F30" s="312" t="str">
        <f t="shared" si="0"/>
        <v>否</v>
      </c>
      <c r="G30" s="292" t="str">
        <f t="shared" si="1"/>
        <v>项</v>
      </c>
    </row>
    <row r="31" s="292" customFormat="1" ht="36" customHeight="1" spans="1:7">
      <c r="A31" s="314" t="s">
        <v>1358</v>
      </c>
      <c r="B31" s="313" t="s">
        <v>1359</v>
      </c>
      <c r="C31" s="315"/>
      <c r="D31" s="315"/>
      <c r="E31" s="316" t="str">
        <f t="shared" si="2"/>
        <v/>
      </c>
      <c r="F31" s="312" t="str">
        <f t="shared" si="0"/>
        <v>否</v>
      </c>
      <c r="G31" s="292" t="str">
        <f t="shared" si="1"/>
        <v>项</v>
      </c>
    </row>
    <row r="32" s="292" customFormat="1" ht="36" customHeight="1" spans="1:7">
      <c r="A32" s="308" t="s">
        <v>63</v>
      </c>
      <c r="B32" s="309" t="s">
        <v>1360</v>
      </c>
      <c r="C32" s="310">
        <f>SUM(C33,C38)</f>
        <v>0</v>
      </c>
      <c r="D32" s="310">
        <f>SUM(D33,D38)</f>
        <v>0</v>
      </c>
      <c r="E32" s="311"/>
      <c r="F32" s="312" t="str">
        <f t="shared" si="0"/>
        <v>是</v>
      </c>
      <c r="G32" s="292" t="str">
        <f t="shared" si="1"/>
        <v>类</v>
      </c>
    </row>
    <row r="33" s="292" customFormat="1" ht="36" customHeight="1" spans="1:7">
      <c r="A33" s="308" t="s">
        <v>1361</v>
      </c>
      <c r="B33" s="309" t="s">
        <v>1362</v>
      </c>
      <c r="C33" s="319">
        <f>SUM(C34:C37)</f>
        <v>0</v>
      </c>
      <c r="D33" s="319">
        <f>SUM(D34:D37)</f>
        <v>0</v>
      </c>
      <c r="E33" s="320" t="str">
        <f t="shared" si="2"/>
        <v/>
      </c>
      <c r="F33" s="312" t="str">
        <f t="shared" si="0"/>
        <v>否</v>
      </c>
      <c r="G33" s="292" t="str">
        <f t="shared" si="1"/>
        <v>款</v>
      </c>
    </row>
    <row r="34" s="292" customFormat="1" ht="36" customHeight="1" spans="1:7">
      <c r="A34" s="314">
        <v>2116001</v>
      </c>
      <c r="B34" s="313" t="s">
        <v>1363</v>
      </c>
      <c r="C34" s="315">
        <f>SUM(C35:C42)</f>
        <v>0</v>
      </c>
      <c r="D34" s="315">
        <f>SUM(D35:D42)</f>
        <v>0</v>
      </c>
      <c r="E34" s="316" t="str">
        <f t="shared" si="2"/>
        <v/>
      </c>
      <c r="F34" s="312" t="str">
        <f t="shared" si="0"/>
        <v>否</v>
      </c>
      <c r="G34" s="292" t="str">
        <f t="shared" si="1"/>
        <v>项</v>
      </c>
    </row>
    <row r="35" s="292" customFormat="1" ht="36" customHeight="1" spans="1:7">
      <c r="A35" s="314">
        <v>2116002</v>
      </c>
      <c r="B35" s="313" t="s">
        <v>1364</v>
      </c>
      <c r="C35" s="315"/>
      <c r="D35" s="315"/>
      <c r="E35" s="316" t="str">
        <f t="shared" si="2"/>
        <v/>
      </c>
      <c r="F35" s="312" t="str">
        <f t="shared" si="0"/>
        <v>否</v>
      </c>
      <c r="G35" s="292" t="str">
        <f t="shared" si="1"/>
        <v>项</v>
      </c>
    </row>
    <row r="36" s="292" customFormat="1" ht="36" customHeight="1" spans="1:7">
      <c r="A36" s="314">
        <v>2116003</v>
      </c>
      <c r="B36" s="313" t="s">
        <v>1365</v>
      </c>
      <c r="C36" s="315"/>
      <c r="D36" s="315"/>
      <c r="E36" s="316" t="str">
        <f t="shared" si="2"/>
        <v/>
      </c>
      <c r="F36" s="312" t="str">
        <f t="shared" si="0"/>
        <v>否</v>
      </c>
      <c r="G36" s="292" t="str">
        <f t="shared" si="1"/>
        <v>项</v>
      </c>
    </row>
    <row r="37" s="295" customFormat="1" ht="36" customHeight="1" spans="1:7">
      <c r="A37" s="314">
        <v>2116099</v>
      </c>
      <c r="B37" s="313" t="s">
        <v>1366</v>
      </c>
      <c r="C37" s="315"/>
      <c r="D37" s="315"/>
      <c r="E37" s="316" t="str">
        <f t="shared" si="2"/>
        <v/>
      </c>
      <c r="F37" s="312" t="str">
        <f t="shared" si="0"/>
        <v>否</v>
      </c>
      <c r="G37" s="292" t="str">
        <f t="shared" si="1"/>
        <v>项</v>
      </c>
    </row>
    <row r="38" s="292" customFormat="1" ht="36" customHeight="1" spans="1:7">
      <c r="A38" s="308">
        <v>21161</v>
      </c>
      <c r="B38" s="309" t="s">
        <v>1367</v>
      </c>
      <c r="C38" s="319">
        <f>SUM(C39:C42)</f>
        <v>0</v>
      </c>
      <c r="D38" s="319">
        <f>SUM(D39:D42)</f>
        <v>0</v>
      </c>
      <c r="E38" s="320" t="str">
        <f t="shared" si="2"/>
        <v/>
      </c>
      <c r="F38" s="312" t="str">
        <f t="shared" si="0"/>
        <v>否</v>
      </c>
      <c r="G38" s="292" t="str">
        <f t="shared" si="1"/>
        <v>款</v>
      </c>
    </row>
    <row r="39" s="292" customFormat="1" ht="36" customHeight="1" spans="1:7">
      <c r="A39" s="314">
        <v>2116101</v>
      </c>
      <c r="B39" s="313" t="s">
        <v>1368</v>
      </c>
      <c r="C39" s="315"/>
      <c r="D39" s="315"/>
      <c r="E39" s="316" t="str">
        <f t="shared" si="2"/>
        <v/>
      </c>
      <c r="F39" s="312" t="str">
        <f t="shared" si="0"/>
        <v>否</v>
      </c>
      <c r="G39" s="292" t="str">
        <f t="shared" si="1"/>
        <v>项</v>
      </c>
    </row>
    <row r="40" s="292" customFormat="1" ht="36" customHeight="1" spans="1:7">
      <c r="A40" s="314">
        <v>2116102</v>
      </c>
      <c r="B40" s="313" t="s">
        <v>1369</v>
      </c>
      <c r="C40" s="315"/>
      <c r="D40" s="315"/>
      <c r="E40" s="316" t="str">
        <f t="shared" si="2"/>
        <v/>
      </c>
      <c r="F40" s="312" t="str">
        <f t="shared" si="0"/>
        <v>否</v>
      </c>
      <c r="G40" s="292" t="str">
        <f t="shared" si="1"/>
        <v>项</v>
      </c>
    </row>
    <row r="41" s="292" customFormat="1" ht="36" customHeight="1" spans="1:7">
      <c r="A41" s="314">
        <v>2116103</v>
      </c>
      <c r="B41" s="313" t="s">
        <v>1370</v>
      </c>
      <c r="C41" s="315"/>
      <c r="D41" s="315"/>
      <c r="E41" s="316" t="str">
        <f t="shared" si="2"/>
        <v/>
      </c>
      <c r="F41" s="312" t="str">
        <f t="shared" si="0"/>
        <v>否</v>
      </c>
      <c r="G41" s="292" t="str">
        <f t="shared" si="1"/>
        <v>项</v>
      </c>
    </row>
    <row r="42" s="292" customFormat="1" ht="36" customHeight="1" spans="1:7">
      <c r="A42" s="314">
        <v>2116104</v>
      </c>
      <c r="B42" s="313" t="s">
        <v>1371</v>
      </c>
      <c r="C42" s="315"/>
      <c r="D42" s="315"/>
      <c r="E42" s="316" t="str">
        <f t="shared" si="2"/>
        <v/>
      </c>
      <c r="F42" s="312" t="str">
        <f t="shared" si="0"/>
        <v>否</v>
      </c>
      <c r="G42" s="292" t="str">
        <f t="shared" si="1"/>
        <v>项</v>
      </c>
    </row>
    <row r="43" s="292" customFormat="1" ht="36" customHeight="1" spans="1:7">
      <c r="A43" s="308" t="s">
        <v>65</v>
      </c>
      <c r="B43" s="309" t="s">
        <v>1372</v>
      </c>
      <c r="C43" s="319">
        <f>SUM(C44,C60,C65,C71,C75,C79,C83,C89,C92,C64,C101)</f>
        <v>47716</v>
      </c>
      <c r="D43" s="319">
        <f>SUM(D44,D60,D65,D71,D75,D79,D83,D89,D92,D64,D101)</f>
        <v>42669</v>
      </c>
      <c r="E43" s="316">
        <f t="shared" si="2"/>
        <v>-0.106</v>
      </c>
      <c r="F43" s="312" t="str">
        <f t="shared" si="0"/>
        <v>是</v>
      </c>
      <c r="G43" s="292" t="str">
        <f t="shared" si="1"/>
        <v>类</v>
      </c>
    </row>
    <row r="44" s="292" customFormat="1" ht="36" customHeight="1" spans="1:7">
      <c r="A44" s="308" t="s">
        <v>1373</v>
      </c>
      <c r="B44" s="309" t="s">
        <v>1374</v>
      </c>
      <c r="C44" s="310">
        <f>SUM(C45:C59)</f>
        <v>45474</v>
      </c>
      <c r="D44" s="310">
        <f>SUM(D45:D59)</f>
        <v>38202</v>
      </c>
      <c r="E44" s="316">
        <f t="shared" si="2"/>
        <v>-0.16</v>
      </c>
      <c r="F44" s="312" t="str">
        <f t="shared" si="0"/>
        <v>是</v>
      </c>
      <c r="G44" s="292" t="str">
        <f t="shared" si="1"/>
        <v>款</v>
      </c>
    </row>
    <row r="45" s="292" customFormat="1" ht="36" customHeight="1" spans="1:7">
      <c r="A45" s="314" t="s">
        <v>1375</v>
      </c>
      <c r="B45" s="313" t="s">
        <v>1376</v>
      </c>
      <c r="C45" s="321">
        <v>30000</v>
      </c>
      <c r="D45" s="322">
        <v>5000</v>
      </c>
      <c r="E45" s="316">
        <f t="shared" si="2"/>
        <v>-0.833</v>
      </c>
      <c r="F45" s="312" t="str">
        <f t="shared" si="0"/>
        <v>是</v>
      </c>
      <c r="G45" s="292" t="str">
        <f t="shared" si="1"/>
        <v>项</v>
      </c>
    </row>
    <row r="46" s="292" customFormat="1" ht="36" customHeight="1" spans="1:7">
      <c r="A46" s="314" t="s">
        <v>1377</v>
      </c>
      <c r="B46" s="313" t="s">
        <v>1378</v>
      </c>
      <c r="C46" s="321">
        <v>1000</v>
      </c>
      <c r="D46" s="322">
        <v>3000</v>
      </c>
      <c r="E46" s="316">
        <f t="shared" ref="E46:E59" si="3">IF(C46&gt;0,D46/C46-1,IF(C46&lt;0,-(D46/C46-1),""))</f>
        <v>2</v>
      </c>
      <c r="F46" s="312" t="str">
        <f t="shared" si="0"/>
        <v>是</v>
      </c>
      <c r="G46" s="292" t="str">
        <f t="shared" si="1"/>
        <v>项</v>
      </c>
    </row>
    <row r="47" s="292" customFormat="1" ht="36" customHeight="1" spans="1:7">
      <c r="A47" s="314" t="s">
        <v>1379</v>
      </c>
      <c r="B47" s="313" t="s">
        <v>1380</v>
      </c>
      <c r="C47" s="321">
        <v>1000</v>
      </c>
      <c r="D47" s="322">
        <v>2000</v>
      </c>
      <c r="E47" s="316">
        <f t="shared" si="3"/>
        <v>1</v>
      </c>
      <c r="F47" s="312" t="str">
        <f t="shared" si="0"/>
        <v>是</v>
      </c>
      <c r="G47" s="292" t="str">
        <f t="shared" si="1"/>
        <v>项</v>
      </c>
    </row>
    <row r="48" s="292" customFormat="1" ht="36" customHeight="1" spans="1:7">
      <c r="A48" s="314" t="s">
        <v>1381</v>
      </c>
      <c r="B48" s="313" t="s">
        <v>1382</v>
      </c>
      <c r="C48" s="321">
        <v>5000</v>
      </c>
      <c r="D48" s="322">
        <v>9000</v>
      </c>
      <c r="E48" s="316">
        <f t="shared" si="3"/>
        <v>0.8</v>
      </c>
      <c r="F48" s="312" t="str">
        <f t="shared" si="0"/>
        <v>是</v>
      </c>
      <c r="G48" s="292" t="str">
        <f t="shared" si="1"/>
        <v>项</v>
      </c>
    </row>
    <row r="49" s="292" customFormat="1" ht="36" customHeight="1" spans="1:7">
      <c r="A49" s="314" t="s">
        <v>1383</v>
      </c>
      <c r="B49" s="313" t="s">
        <v>1384</v>
      </c>
      <c r="C49" s="315">
        <v>0</v>
      </c>
      <c r="D49" s="315"/>
      <c r="E49" s="316" t="str">
        <f t="shared" si="3"/>
        <v/>
      </c>
      <c r="F49" s="312" t="str">
        <f t="shared" si="0"/>
        <v>否</v>
      </c>
      <c r="G49" s="292" t="str">
        <f t="shared" si="1"/>
        <v>项</v>
      </c>
    </row>
    <row r="50" s="292" customFormat="1" ht="36" customHeight="1" spans="1:7">
      <c r="A50" s="314" t="s">
        <v>1385</v>
      </c>
      <c r="B50" s="313" t="s">
        <v>1386</v>
      </c>
      <c r="C50" s="315">
        <v>0</v>
      </c>
      <c r="D50" s="315"/>
      <c r="E50" s="316" t="str">
        <f t="shared" si="3"/>
        <v/>
      </c>
      <c r="F50" s="312" t="str">
        <f t="shared" si="0"/>
        <v>否</v>
      </c>
      <c r="G50" s="292" t="str">
        <f t="shared" si="1"/>
        <v>项</v>
      </c>
    </row>
    <row r="51" s="292" customFormat="1" ht="36" customHeight="1" spans="1:7">
      <c r="A51" s="314" t="s">
        <v>1387</v>
      </c>
      <c r="B51" s="313" t="s">
        <v>1388</v>
      </c>
      <c r="C51" s="315">
        <v>0</v>
      </c>
      <c r="D51" s="315"/>
      <c r="E51" s="316" t="str">
        <f t="shared" si="3"/>
        <v/>
      </c>
      <c r="F51" s="312" t="str">
        <f t="shared" si="0"/>
        <v>否</v>
      </c>
      <c r="G51" s="292" t="str">
        <f t="shared" si="1"/>
        <v>项</v>
      </c>
    </row>
    <row r="52" s="292" customFormat="1" ht="36" customHeight="1" spans="1:7">
      <c r="A52" s="314" t="s">
        <v>1389</v>
      </c>
      <c r="B52" s="313" t="s">
        <v>1390</v>
      </c>
      <c r="C52" s="315">
        <v>0</v>
      </c>
      <c r="D52" s="315"/>
      <c r="E52" s="316" t="str">
        <f t="shared" si="3"/>
        <v/>
      </c>
      <c r="F52" s="312" t="str">
        <f t="shared" si="0"/>
        <v>否</v>
      </c>
      <c r="G52" s="292" t="str">
        <f t="shared" si="1"/>
        <v>项</v>
      </c>
    </row>
    <row r="53" s="292" customFormat="1" ht="36" customHeight="1" spans="1:7">
      <c r="A53" s="314" t="s">
        <v>1391</v>
      </c>
      <c r="B53" s="313" t="s">
        <v>1392</v>
      </c>
      <c r="C53" s="315">
        <v>0</v>
      </c>
      <c r="D53" s="315"/>
      <c r="E53" s="316" t="str">
        <f t="shared" si="3"/>
        <v/>
      </c>
      <c r="F53" s="312" t="str">
        <f t="shared" si="0"/>
        <v>否</v>
      </c>
      <c r="G53" s="292" t="str">
        <f t="shared" si="1"/>
        <v>项</v>
      </c>
    </row>
    <row r="54" s="292" customFormat="1" ht="36" customHeight="1" spans="1:7">
      <c r="A54" s="314" t="s">
        <v>1393</v>
      </c>
      <c r="B54" s="313" t="s">
        <v>1394</v>
      </c>
      <c r="C54" s="315">
        <v>0</v>
      </c>
      <c r="D54" s="315"/>
      <c r="E54" s="316" t="str">
        <f t="shared" si="3"/>
        <v/>
      </c>
      <c r="F54" s="312" t="str">
        <f t="shared" si="0"/>
        <v>否</v>
      </c>
      <c r="G54" s="292" t="str">
        <f t="shared" si="1"/>
        <v>项</v>
      </c>
    </row>
    <row r="55" s="292" customFormat="1" ht="36" customHeight="1" spans="1:7">
      <c r="A55" s="314" t="s">
        <v>1395</v>
      </c>
      <c r="B55" s="313" t="s">
        <v>1396</v>
      </c>
      <c r="C55" s="315">
        <v>0</v>
      </c>
      <c r="D55" s="315"/>
      <c r="E55" s="316" t="str">
        <f t="shared" si="3"/>
        <v/>
      </c>
      <c r="F55" s="312" t="str">
        <f t="shared" si="0"/>
        <v>否</v>
      </c>
      <c r="G55" s="292" t="str">
        <f t="shared" si="1"/>
        <v>项</v>
      </c>
    </row>
    <row r="56" s="292" customFormat="1" ht="36" customHeight="1" spans="1:6">
      <c r="A56" s="314">
        <v>2120814</v>
      </c>
      <c r="B56" s="313" t="s">
        <v>1397</v>
      </c>
      <c r="C56" s="321">
        <v>1000</v>
      </c>
      <c r="D56" s="322">
        <v>1000</v>
      </c>
      <c r="E56" s="316">
        <f t="shared" si="3"/>
        <v>0</v>
      </c>
      <c r="F56" s="312"/>
    </row>
    <row r="57" s="292" customFormat="1" ht="36" customHeight="1" spans="1:6">
      <c r="A57" s="314">
        <v>2120815</v>
      </c>
      <c r="B57" s="313" t="s">
        <v>1398</v>
      </c>
      <c r="C57" s="321">
        <v>1000</v>
      </c>
      <c r="D57" s="322">
        <v>0</v>
      </c>
      <c r="E57" s="316">
        <f t="shared" si="3"/>
        <v>-1</v>
      </c>
      <c r="F57" s="312"/>
    </row>
    <row r="58" s="292" customFormat="1" ht="36" customHeight="1" spans="1:6">
      <c r="A58" s="314">
        <v>2120816</v>
      </c>
      <c r="B58" s="313" t="s">
        <v>1399</v>
      </c>
      <c r="C58" s="321">
        <v>0</v>
      </c>
      <c r="D58" s="322">
        <v>0</v>
      </c>
      <c r="E58" s="316" t="str">
        <f t="shared" si="3"/>
        <v/>
      </c>
      <c r="F58" s="312"/>
    </row>
    <row r="59" s="292" customFormat="1" ht="36" customHeight="1" spans="1:7">
      <c r="A59" s="314" t="s">
        <v>1400</v>
      </c>
      <c r="B59" s="313" t="s">
        <v>1401</v>
      </c>
      <c r="C59" s="321">
        <v>6474</v>
      </c>
      <c r="D59" s="322">
        <v>18202</v>
      </c>
      <c r="E59" s="316">
        <f t="shared" si="3"/>
        <v>1.812</v>
      </c>
      <c r="F59" s="312" t="str">
        <f t="shared" ref="F59:F100" si="4">IF(LEN(A59)=3,"是",IF(B59&lt;&gt;"",IF(SUM(C59:D59)&lt;&gt;0,"是","否"),"是"))</f>
        <v>是</v>
      </c>
      <c r="G59" s="292" t="str">
        <f t="shared" ref="G59:G100" si="5">IF(LEN(A59)=3,"类",IF(LEN(A59)=5,"款","项"))</f>
        <v>项</v>
      </c>
    </row>
    <row r="60" s="292" customFormat="1" ht="36" customHeight="1" spans="1:7">
      <c r="A60" s="308" t="s">
        <v>1402</v>
      </c>
      <c r="B60" s="309" t="s">
        <v>1403</v>
      </c>
      <c r="C60" s="319">
        <f>SUM(C61:C63)</f>
        <v>0</v>
      </c>
      <c r="D60" s="319">
        <f>SUM(D61:D63)</f>
        <v>0</v>
      </c>
      <c r="E60" s="320" t="str">
        <f t="shared" ref="E60:E100" si="6">IF(C60&gt;0,D60/C60-1,IF(C60&lt;0,-(D60/C60-1),""))</f>
        <v/>
      </c>
      <c r="F60" s="312" t="str">
        <f t="shared" si="4"/>
        <v>否</v>
      </c>
      <c r="G60" s="292" t="str">
        <f t="shared" si="5"/>
        <v>款</v>
      </c>
    </row>
    <row r="61" s="292" customFormat="1" ht="36" customHeight="1" spans="1:7">
      <c r="A61" s="314" t="s">
        <v>1404</v>
      </c>
      <c r="B61" s="313" t="s">
        <v>1376</v>
      </c>
      <c r="C61" s="315"/>
      <c r="D61" s="315"/>
      <c r="E61" s="316" t="str">
        <f t="shared" si="6"/>
        <v/>
      </c>
      <c r="F61" s="312" t="str">
        <f t="shared" si="4"/>
        <v>否</v>
      </c>
      <c r="G61" s="292" t="str">
        <f t="shared" si="5"/>
        <v>项</v>
      </c>
    </row>
    <row r="62" s="292" customFormat="1" ht="36" customHeight="1" spans="1:7">
      <c r="A62" s="314" t="s">
        <v>1405</v>
      </c>
      <c r="B62" s="313" t="s">
        <v>1378</v>
      </c>
      <c r="C62" s="315"/>
      <c r="D62" s="315"/>
      <c r="E62" s="316" t="str">
        <f t="shared" si="6"/>
        <v/>
      </c>
      <c r="F62" s="312" t="str">
        <f t="shared" si="4"/>
        <v>否</v>
      </c>
      <c r="G62" s="292" t="str">
        <f t="shared" si="5"/>
        <v>项</v>
      </c>
    </row>
    <row r="63" s="292" customFormat="1" ht="36" customHeight="1" spans="1:7">
      <c r="A63" s="314" t="s">
        <v>1406</v>
      </c>
      <c r="B63" s="313" t="s">
        <v>1407</v>
      </c>
      <c r="C63" s="315"/>
      <c r="D63" s="315"/>
      <c r="E63" s="316" t="str">
        <f t="shared" si="6"/>
        <v/>
      </c>
      <c r="F63" s="312" t="str">
        <f t="shared" si="4"/>
        <v>否</v>
      </c>
      <c r="G63" s="292" t="str">
        <f t="shared" si="5"/>
        <v>项</v>
      </c>
    </row>
    <row r="64" s="292" customFormat="1" ht="36" customHeight="1" spans="1:7">
      <c r="A64" s="308" t="s">
        <v>1408</v>
      </c>
      <c r="B64" s="309" t="s">
        <v>1409</v>
      </c>
      <c r="C64" s="319"/>
      <c r="D64" s="319"/>
      <c r="E64" s="320" t="str">
        <f t="shared" si="6"/>
        <v/>
      </c>
      <c r="F64" s="312" t="str">
        <f t="shared" si="4"/>
        <v>否</v>
      </c>
      <c r="G64" s="292" t="str">
        <f t="shared" si="5"/>
        <v>款</v>
      </c>
    </row>
    <row r="65" s="292" customFormat="1" ht="36" customHeight="1" spans="1:7">
      <c r="A65" s="308" t="s">
        <v>1410</v>
      </c>
      <c r="B65" s="309" t="s">
        <v>1411</v>
      </c>
      <c r="C65" s="319">
        <f>SUM(C66:C70)</f>
        <v>681</v>
      </c>
      <c r="D65" s="319">
        <f>SUM(D66:D70)</f>
        <v>588</v>
      </c>
      <c r="E65" s="320">
        <f t="shared" si="6"/>
        <v>-0.137</v>
      </c>
      <c r="F65" s="312" t="str">
        <f t="shared" si="4"/>
        <v>是</v>
      </c>
      <c r="G65" s="292" t="str">
        <f t="shared" si="5"/>
        <v>款</v>
      </c>
    </row>
    <row r="66" s="292" customFormat="1" ht="36" customHeight="1" spans="1:7">
      <c r="A66" s="314" t="s">
        <v>1412</v>
      </c>
      <c r="B66" s="313" t="s">
        <v>1413</v>
      </c>
      <c r="C66" s="315"/>
      <c r="D66" s="315"/>
      <c r="E66" s="316" t="str">
        <f t="shared" si="6"/>
        <v/>
      </c>
      <c r="F66" s="312" t="str">
        <f t="shared" si="4"/>
        <v>否</v>
      </c>
      <c r="G66" s="292" t="str">
        <f t="shared" si="5"/>
        <v>项</v>
      </c>
    </row>
    <row r="67" s="292" customFormat="1" ht="36" customHeight="1" spans="1:7">
      <c r="A67" s="314" t="s">
        <v>1414</v>
      </c>
      <c r="B67" s="313" t="s">
        <v>1415</v>
      </c>
      <c r="C67" s="315"/>
      <c r="D67" s="315"/>
      <c r="E67" s="316" t="str">
        <f t="shared" si="6"/>
        <v/>
      </c>
      <c r="F67" s="312" t="str">
        <f t="shared" si="4"/>
        <v>否</v>
      </c>
      <c r="G67" s="292" t="str">
        <f t="shared" si="5"/>
        <v>项</v>
      </c>
    </row>
    <row r="68" s="292" customFormat="1" ht="36" customHeight="1" spans="1:7">
      <c r="A68" s="314" t="s">
        <v>1416</v>
      </c>
      <c r="B68" s="313" t="s">
        <v>1417</v>
      </c>
      <c r="C68" s="315"/>
      <c r="D68" s="315"/>
      <c r="E68" s="316" t="str">
        <f t="shared" si="6"/>
        <v/>
      </c>
      <c r="F68" s="312" t="str">
        <f t="shared" si="4"/>
        <v>否</v>
      </c>
      <c r="G68" s="292" t="str">
        <f t="shared" si="5"/>
        <v>项</v>
      </c>
    </row>
    <row r="69" s="292" customFormat="1" ht="36" customHeight="1" spans="1:7">
      <c r="A69" s="314" t="s">
        <v>1418</v>
      </c>
      <c r="B69" s="313" t="s">
        <v>1419</v>
      </c>
      <c r="C69" s="315"/>
      <c r="D69" s="315"/>
      <c r="E69" s="316" t="str">
        <f t="shared" si="6"/>
        <v/>
      </c>
      <c r="F69" s="312" t="str">
        <f t="shared" si="4"/>
        <v>否</v>
      </c>
      <c r="G69" s="292" t="str">
        <f t="shared" si="5"/>
        <v>项</v>
      </c>
    </row>
    <row r="70" s="292" customFormat="1" ht="36" customHeight="1" spans="1:7">
      <c r="A70" s="314" t="s">
        <v>1420</v>
      </c>
      <c r="B70" s="313" t="s">
        <v>1421</v>
      </c>
      <c r="C70" s="315">
        <v>681</v>
      </c>
      <c r="D70" s="315">
        <v>588</v>
      </c>
      <c r="E70" s="316">
        <f t="shared" si="6"/>
        <v>-0.137</v>
      </c>
      <c r="F70" s="312" t="str">
        <f t="shared" si="4"/>
        <v>是</v>
      </c>
      <c r="G70" s="292" t="str">
        <f t="shared" si="5"/>
        <v>项</v>
      </c>
    </row>
    <row r="71" s="292" customFormat="1" ht="36" customHeight="1" spans="1:7">
      <c r="A71" s="308" t="s">
        <v>1422</v>
      </c>
      <c r="B71" s="309" t="s">
        <v>1423</v>
      </c>
      <c r="C71" s="319">
        <f>SUM(C72:C74)</f>
        <v>1561</v>
      </c>
      <c r="D71" s="319">
        <f>SUM(D72:D74)</f>
        <v>1426</v>
      </c>
      <c r="E71" s="320">
        <f t="shared" si="6"/>
        <v>-0.086</v>
      </c>
      <c r="F71" s="312" t="str">
        <f t="shared" si="4"/>
        <v>是</v>
      </c>
      <c r="G71" s="292" t="str">
        <f t="shared" si="5"/>
        <v>款</v>
      </c>
    </row>
    <row r="72" s="292" customFormat="1" ht="36" customHeight="1" spans="1:7">
      <c r="A72" s="314" t="s">
        <v>1424</v>
      </c>
      <c r="B72" s="313" t="s">
        <v>1425</v>
      </c>
      <c r="C72" s="321">
        <v>1561</v>
      </c>
      <c r="D72" s="322">
        <f>1363+63</f>
        <v>1426</v>
      </c>
      <c r="E72" s="316">
        <f t="shared" si="6"/>
        <v>-0.086</v>
      </c>
      <c r="F72" s="312" t="str">
        <f t="shared" si="4"/>
        <v>是</v>
      </c>
      <c r="G72" s="292" t="str">
        <f t="shared" si="5"/>
        <v>项</v>
      </c>
    </row>
    <row r="73" s="292" customFormat="1" ht="36" customHeight="1" spans="1:7">
      <c r="A73" s="314" t="s">
        <v>1426</v>
      </c>
      <c r="B73" s="313" t="s">
        <v>1427</v>
      </c>
      <c r="C73" s="315"/>
      <c r="D73" s="315"/>
      <c r="E73" s="316" t="str">
        <f t="shared" si="6"/>
        <v/>
      </c>
      <c r="F73" s="312" t="str">
        <f t="shared" si="4"/>
        <v>否</v>
      </c>
      <c r="G73" s="292" t="str">
        <f t="shared" si="5"/>
        <v>项</v>
      </c>
    </row>
    <row r="74" s="292" customFormat="1" ht="36" customHeight="1" spans="1:7">
      <c r="A74" s="314" t="s">
        <v>1428</v>
      </c>
      <c r="B74" s="313" t="s">
        <v>1429</v>
      </c>
      <c r="C74" s="315"/>
      <c r="D74" s="315"/>
      <c r="E74" s="316" t="str">
        <f t="shared" si="6"/>
        <v/>
      </c>
      <c r="F74" s="312" t="str">
        <f t="shared" si="4"/>
        <v>否</v>
      </c>
      <c r="G74" s="292" t="str">
        <f t="shared" si="5"/>
        <v>项</v>
      </c>
    </row>
    <row r="75" s="292" customFormat="1" ht="36" customHeight="1" spans="1:7">
      <c r="A75" s="308" t="s">
        <v>1430</v>
      </c>
      <c r="B75" s="309" t="s">
        <v>1431</v>
      </c>
      <c r="C75" s="319">
        <f>SUM(C76:C78)</f>
        <v>0</v>
      </c>
      <c r="D75" s="319">
        <f>SUM(D76:D78)</f>
        <v>0</v>
      </c>
      <c r="E75" s="320" t="str">
        <f t="shared" si="6"/>
        <v/>
      </c>
      <c r="F75" s="312" t="str">
        <f t="shared" si="4"/>
        <v>否</v>
      </c>
      <c r="G75" s="292" t="str">
        <f t="shared" si="5"/>
        <v>款</v>
      </c>
    </row>
    <row r="76" s="292" customFormat="1" ht="36" customHeight="1" spans="1:7">
      <c r="A76" s="314" t="s">
        <v>1432</v>
      </c>
      <c r="B76" s="313" t="s">
        <v>1376</v>
      </c>
      <c r="C76" s="315"/>
      <c r="D76" s="315"/>
      <c r="E76" s="316" t="str">
        <f t="shared" si="6"/>
        <v/>
      </c>
      <c r="F76" s="312" t="str">
        <f t="shared" si="4"/>
        <v>否</v>
      </c>
      <c r="G76" s="292" t="str">
        <f t="shared" si="5"/>
        <v>项</v>
      </c>
    </row>
    <row r="77" s="292" customFormat="1" ht="36" customHeight="1" spans="1:7">
      <c r="A77" s="314" t="s">
        <v>1433</v>
      </c>
      <c r="B77" s="313" t="s">
        <v>1378</v>
      </c>
      <c r="C77" s="315"/>
      <c r="D77" s="315"/>
      <c r="E77" s="316" t="str">
        <f t="shared" si="6"/>
        <v/>
      </c>
      <c r="F77" s="312" t="str">
        <f t="shared" si="4"/>
        <v>否</v>
      </c>
      <c r="G77" s="292" t="str">
        <f t="shared" si="5"/>
        <v>项</v>
      </c>
    </row>
    <row r="78" s="292" customFormat="1" ht="36" customHeight="1" spans="1:7">
      <c r="A78" s="314" t="s">
        <v>1434</v>
      </c>
      <c r="B78" s="313" t="s">
        <v>1435</v>
      </c>
      <c r="C78" s="315"/>
      <c r="D78" s="315"/>
      <c r="E78" s="316" t="str">
        <f t="shared" si="6"/>
        <v/>
      </c>
      <c r="F78" s="312" t="str">
        <f t="shared" si="4"/>
        <v>否</v>
      </c>
      <c r="G78" s="292" t="str">
        <f t="shared" si="5"/>
        <v>项</v>
      </c>
    </row>
    <row r="79" s="292" customFormat="1" ht="36" customHeight="1" spans="1:7">
      <c r="A79" s="308" t="s">
        <v>1436</v>
      </c>
      <c r="B79" s="309" t="s">
        <v>1437</v>
      </c>
      <c r="C79" s="319">
        <f>SUM(C80:C82)</f>
        <v>0</v>
      </c>
      <c r="D79" s="319">
        <f>SUM(D80:D82)</f>
        <v>0</v>
      </c>
      <c r="E79" s="320" t="str">
        <f t="shared" si="6"/>
        <v/>
      </c>
      <c r="F79" s="312" t="str">
        <f t="shared" si="4"/>
        <v>否</v>
      </c>
      <c r="G79" s="292" t="str">
        <f t="shared" si="5"/>
        <v>款</v>
      </c>
    </row>
    <row r="80" s="292" customFormat="1" ht="36" customHeight="1" spans="1:7">
      <c r="A80" s="314" t="s">
        <v>1438</v>
      </c>
      <c r="B80" s="313" t="s">
        <v>1376</v>
      </c>
      <c r="C80" s="315"/>
      <c r="D80" s="315"/>
      <c r="E80" s="316" t="str">
        <f t="shared" si="6"/>
        <v/>
      </c>
      <c r="F80" s="312" t="str">
        <f t="shared" si="4"/>
        <v>否</v>
      </c>
      <c r="G80" s="292" t="str">
        <f t="shared" si="5"/>
        <v>项</v>
      </c>
    </row>
    <row r="81" s="292" customFormat="1" ht="36" customHeight="1" spans="1:7">
      <c r="A81" s="314" t="s">
        <v>1439</v>
      </c>
      <c r="B81" s="313" t="s">
        <v>1378</v>
      </c>
      <c r="C81" s="315"/>
      <c r="D81" s="315"/>
      <c r="E81" s="316" t="str">
        <f t="shared" si="6"/>
        <v/>
      </c>
      <c r="F81" s="312" t="str">
        <f t="shared" si="4"/>
        <v>否</v>
      </c>
      <c r="G81" s="292" t="str">
        <f t="shared" si="5"/>
        <v>项</v>
      </c>
    </row>
    <row r="82" s="292" customFormat="1" ht="36" customHeight="1" spans="1:7">
      <c r="A82" s="314" t="s">
        <v>1440</v>
      </c>
      <c r="B82" s="313" t="s">
        <v>1441</v>
      </c>
      <c r="C82" s="315"/>
      <c r="D82" s="315"/>
      <c r="E82" s="316" t="str">
        <f t="shared" si="6"/>
        <v/>
      </c>
      <c r="F82" s="312" t="str">
        <f t="shared" si="4"/>
        <v>否</v>
      </c>
      <c r="G82" s="292" t="str">
        <f t="shared" si="5"/>
        <v>项</v>
      </c>
    </row>
    <row r="83" s="292" customFormat="1" ht="36" customHeight="1" spans="1:7">
      <c r="A83" s="308" t="s">
        <v>1442</v>
      </c>
      <c r="B83" s="309" t="s">
        <v>1443</v>
      </c>
      <c r="C83" s="319">
        <f>SUM(C84:C88)</f>
        <v>0</v>
      </c>
      <c r="D83" s="319">
        <f>SUM(D84:D88)</f>
        <v>0</v>
      </c>
      <c r="E83" s="320" t="str">
        <f t="shared" si="6"/>
        <v/>
      </c>
      <c r="F83" s="312" t="str">
        <f t="shared" si="4"/>
        <v>否</v>
      </c>
      <c r="G83" s="292" t="str">
        <f t="shared" si="5"/>
        <v>款</v>
      </c>
    </row>
    <row r="84" s="292" customFormat="1" ht="36" customHeight="1" spans="1:7">
      <c r="A84" s="314" t="s">
        <v>1444</v>
      </c>
      <c r="B84" s="313" t="s">
        <v>1413</v>
      </c>
      <c r="C84" s="315"/>
      <c r="D84" s="315"/>
      <c r="E84" s="316" t="str">
        <f t="shared" si="6"/>
        <v/>
      </c>
      <c r="F84" s="312" t="str">
        <f t="shared" si="4"/>
        <v>否</v>
      </c>
      <c r="G84" s="292" t="str">
        <f t="shared" si="5"/>
        <v>项</v>
      </c>
    </row>
    <row r="85" s="292" customFormat="1" ht="36" customHeight="1" spans="1:7">
      <c r="A85" s="314" t="s">
        <v>1445</v>
      </c>
      <c r="B85" s="313" t="s">
        <v>1415</v>
      </c>
      <c r="C85" s="315"/>
      <c r="D85" s="315"/>
      <c r="E85" s="316" t="str">
        <f t="shared" si="6"/>
        <v/>
      </c>
      <c r="F85" s="312" t="str">
        <f t="shared" si="4"/>
        <v>否</v>
      </c>
      <c r="G85" s="292" t="str">
        <f t="shared" si="5"/>
        <v>项</v>
      </c>
    </row>
    <row r="86" s="292" customFormat="1" ht="36" customHeight="1" spans="1:7">
      <c r="A86" s="314" t="s">
        <v>1446</v>
      </c>
      <c r="B86" s="313" t="s">
        <v>1417</v>
      </c>
      <c r="C86" s="315"/>
      <c r="D86" s="315"/>
      <c r="E86" s="316" t="str">
        <f t="shared" si="6"/>
        <v/>
      </c>
      <c r="F86" s="312" t="str">
        <f t="shared" si="4"/>
        <v>否</v>
      </c>
      <c r="G86" s="292" t="str">
        <f t="shared" si="5"/>
        <v>项</v>
      </c>
    </row>
    <row r="87" s="292" customFormat="1" ht="36" customHeight="1" spans="1:7">
      <c r="A87" s="314" t="s">
        <v>1447</v>
      </c>
      <c r="B87" s="313" t="s">
        <v>1419</v>
      </c>
      <c r="C87" s="315"/>
      <c r="D87" s="315"/>
      <c r="E87" s="316" t="str">
        <f t="shared" si="6"/>
        <v/>
      </c>
      <c r="F87" s="312" t="str">
        <f t="shared" si="4"/>
        <v>否</v>
      </c>
      <c r="G87" s="292" t="str">
        <f t="shared" si="5"/>
        <v>项</v>
      </c>
    </row>
    <row r="88" s="292" customFormat="1" ht="36" customHeight="1" spans="1:7">
      <c r="A88" s="314" t="s">
        <v>1448</v>
      </c>
      <c r="B88" s="313" t="s">
        <v>1449</v>
      </c>
      <c r="C88" s="315"/>
      <c r="D88" s="315"/>
      <c r="E88" s="316" t="str">
        <f t="shared" si="6"/>
        <v/>
      </c>
      <c r="F88" s="312" t="str">
        <f t="shared" si="4"/>
        <v>否</v>
      </c>
      <c r="G88" s="292" t="str">
        <f t="shared" si="5"/>
        <v>项</v>
      </c>
    </row>
    <row r="89" s="292" customFormat="1" ht="36" customHeight="1" spans="1:7">
      <c r="A89" s="308" t="s">
        <v>1450</v>
      </c>
      <c r="B89" s="309" t="s">
        <v>1451</v>
      </c>
      <c r="C89" s="319">
        <f>SUM(C90:C91)</f>
        <v>0</v>
      </c>
      <c r="D89" s="319">
        <f>SUM(D90:D91)</f>
        <v>0</v>
      </c>
      <c r="E89" s="320" t="str">
        <f t="shared" si="6"/>
        <v/>
      </c>
      <c r="F89" s="312" t="str">
        <f t="shared" si="4"/>
        <v>否</v>
      </c>
      <c r="G89" s="292" t="str">
        <f t="shared" si="5"/>
        <v>款</v>
      </c>
    </row>
    <row r="90" s="292" customFormat="1" ht="36" customHeight="1" spans="1:7">
      <c r="A90" s="314" t="s">
        <v>1452</v>
      </c>
      <c r="B90" s="313" t="s">
        <v>1425</v>
      </c>
      <c r="C90" s="315"/>
      <c r="D90" s="315"/>
      <c r="E90" s="316" t="str">
        <f t="shared" si="6"/>
        <v/>
      </c>
      <c r="F90" s="312" t="str">
        <f t="shared" si="4"/>
        <v>否</v>
      </c>
      <c r="G90" s="292" t="str">
        <f t="shared" si="5"/>
        <v>项</v>
      </c>
    </row>
    <row r="91" s="292" customFormat="1" ht="36" customHeight="1" spans="1:7">
      <c r="A91" s="314" t="s">
        <v>1453</v>
      </c>
      <c r="B91" s="313" t="s">
        <v>1454</v>
      </c>
      <c r="C91" s="315"/>
      <c r="D91" s="315"/>
      <c r="E91" s="316" t="str">
        <f t="shared" si="6"/>
        <v/>
      </c>
      <c r="F91" s="312" t="str">
        <f t="shared" si="4"/>
        <v>否</v>
      </c>
      <c r="G91" s="292" t="str">
        <f t="shared" si="5"/>
        <v>项</v>
      </c>
    </row>
    <row r="92" s="292" customFormat="1" ht="36" customHeight="1" spans="1:7">
      <c r="A92" s="308" t="s">
        <v>1455</v>
      </c>
      <c r="B92" s="309" t="s">
        <v>1456</v>
      </c>
      <c r="C92" s="319">
        <f>SUM(C93:C100)</f>
        <v>0</v>
      </c>
      <c r="D92" s="319">
        <f>SUM(D93:D100)</f>
        <v>0</v>
      </c>
      <c r="E92" s="320" t="str">
        <f t="shared" si="6"/>
        <v/>
      </c>
      <c r="F92" s="312" t="str">
        <f t="shared" si="4"/>
        <v>否</v>
      </c>
      <c r="G92" s="292" t="str">
        <f t="shared" si="5"/>
        <v>款</v>
      </c>
    </row>
    <row r="93" s="292" customFormat="1" ht="36" customHeight="1" spans="1:7">
      <c r="A93" s="314" t="s">
        <v>1457</v>
      </c>
      <c r="B93" s="313" t="s">
        <v>1376</v>
      </c>
      <c r="C93" s="315"/>
      <c r="D93" s="315"/>
      <c r="E93" s="316" t="str">
        <f t="shared" si="6"/>
        <v/>
      </c>
      <c r="F93" s="312" t="str">
        <f t="shared" si="4"/>
        <v>否</v>
      </c>
      <c r="G93" s="292" t="str">
        <f t="shared" si="5"/>
        <v>项</v>
      </c>
    </row>
    <row r="94" s="292" customFormat="1" ht="36" customHeight="1" spans="1:7">
      <c r="A94" s="314" t="s">
        <v>1458</v>
      </c>
      <c r="B94" s="313" t="s">
        <v>1378</v>
      </c>
      <c r="C94" s="315"/>
      <c r="D94" s="315"/>
      <c r="E94" s="316" t="str">
        <f t="shared" si="6"/>
        <v/>
      </c>
      <c r="F94" s="312" t="str">
        <f t="shared" si="4"/>
        <v>否</v>
      </c>
      <c r="G94" s="292" t="str">
        <f t="shared" si="5"/>
        <v>项</v>
      </c>
    </row>
    <row r="95" s="292" customFormat="1" ht="36" customHeight="1" spans="1:7">
      <c r="A95" s="314" t="s">
        <v>1459</v>
      </c>
      <c r="B95" s="313" t="s">
        <v>1380</v>
      </c>
      <c r="C95" s="315"/>
      <c r="D95" s="315"/>
      <c r="E95" s="316" t="str">
        <f t="shared" si="6"/>
        <v/>
      </c>
      <c r="F95" s="312" t="str">
        <f t="shared" si="4"/>
        <v>否</v>
      </c>
      <c r="G95" s="292" t="str">
        <f t="shared" si="5"/>
        <v>项</v>
      </c>
    </row>
    <row r="96" s="292" customFormat="1" ht="36" customHeight="1" spans="1:7">
      <c r="A96" s="314" t="s">
        <v>1460</v>
      </c>
      <c r="B96" s="313" t="s">
        <v>1382</v>
      </c>
      <c r="C96" s="315"/>
      <c r="D96" s="315"/>
      <c r="E96" s="316" t="str">
        <f t="shared" si="6"/>
        <v/>
      </c>
      <c r="F96" s="312" t="str">
        <f t="shared" si="4"/>
        <v>否</v>
      </c>
      <c r="G96" s="292" t="str">
        <f t="shared" si="5"/>
        <v>项</v>
      </c>
    </row>
    <row r="97" s="292" customFormat="1" ht="36" customHeight="1" spans="1:7">
      <c r="A97" s="314" t="s">
        <v>1461</v>
      </c>
      <c r="B97" s="313" t="s">
        <v>1388</v>
      </c>
      <c r="C97" s="315"/>
      <c r="D97" s="315"/>
      <c r="E97" s="316" t="str">
        <f t="shared" si="6"/>
        <v/>
      </c>
      <c r="F97" s="312" t="str">
        <f t="shared" si="4"/>
        <v>否</v>
      </c>
      <c r="G97" s="292" t="str">
        <f t="shared" si="5"/>
        <v>项</v>
      </c>
    </row>
    <row r="98" s="292" customFormat="1" ht="36" customHeight="1" spans="1:7">
      <c r="A98" s="314" t="s">
        <v>1462</v>
      </c>
      <c r="B98" s="313" t="s">
        <v>1392</v>
      </c>
      <c r="C98" s="315"/>
      <c r="D98" s="315"/>
      <c r="E98" s="316" t="str">
        <f t="shared" si="6"/>
        <v/>
      </c>
      <c r="F98" s="312" t="str">
        <f t="shared" si="4"/>
        <v>否</v>
      </c>
      <c r="G98" s="292" t="str">
        <f t="shared" si="5"/>
        <v>项</v>
      </c>
    </row>
    <row r="99" s="292" customFormat="1" ht="36" customHeight="1" spans="1:7">
      <c r="A99" s="314" t="s">
        <v>1463</v>
      </c>
      <c r="B99" s="313" t="s">
        <v>1394</v>
      </c>
      <c r="C99" s="315"/>
      <c r="D99" s="315"/>
      <c r="E99" s="316" t="str">
        <f t="shared" si="6"/>
        <v/>
      </c>
      <c r="F99" s="312" t="str">
        <f t="shared" si="4"/>
        <v>否</v>
      </c>
      <c r="G99" s="292" t="str">
        <f t="shared" si="5"/>
        <v>项</v>
      </c>
    </row>
    <row r="100" s="292" customFormat="1" ht="36" customHeight="1" spans="1:7">
      <c r="A100" s="314" t="s">
        <v>1464</v>
      </c>
      <c r="B100" s="313" t="s">
        <v>1465</v>
      </c>
      <c r="C100" s="315"/>
      <c r="D100" s="315"/>
      <c r="E100" s="316" t="str">
        <f t="shared" si="6"/>
        <v/>
      </c>
      <c r="F100" s="312" t="str">
        <f t="shared" si="4"/>
        <v>否</v>
      </c>
      <c r="G100" s="292" t="str">
        <f t="shared" si="5"/>
        <v>项</v>
      </c>
    </row>
    <row r="101" s="292" customFormat="1" ht="36" customHeight="1" spans="1:6">
      <c r="A101" s="323">
        <v>21298</v>
      </c>
      <c r="B101" s="324" t="s">
        <v>1466</v>
      </c>
      <c r="C101" s="315">
        <f>C102</f>
        <v>0</v>
      </c>
      <c r="D101" s="315">
        <f>D102</f>
        <v>2453</v>
      </c>
      <c r="E101" s="316"/>
      <c r="F101" s="312"/>
    </row>
    <row r="102" s="292" customFormat="1" ht="36" customHeight="1" spans="1:6">
      <c r="A102" s="323">
        <v>2129801</v>
      </c>
      <c r="B102" s="324" t="s">
        <v>1467</v>
      </c>
      <c r="C102" s="315"/>
      <c r="D102" s="315">
        <v>2453</v>
      </c>
      <c r="E102" s="316"/>
      <c r="F102" s="312"/>
    </row>
    <row r="103" s="292" customFormat="1" ht="36" customHeight="1" spans="1:10">
      <c r="A103" s="308" t="s">
        <v>67</v>
      </c>
      <c r="B103" s="309" t="s">
        <v>1468</v>
      </c>
      <c r="C103" s="310">
        <f>SUM(C104,C109,C119,C114,C122,C127)</f>
        <v>4252</v>
      </c>
      <c r="D103" s="310">
        <f>SUM(D104,D109,D119,D114,D122,D127)</f>
        <v>7401</v>
      </c>
      <c r="E103" s="311">
        <f>IF(C103&gt;0,D103/C103-1,IF(C103&lt;0,-(D103/C103-1),""))</f>
        <v>0.741</v>
      </c>
      <c r="F103" s="312" t="str">
        <f t="shared" ref="F103:F136" si="7">IF(LEN(A103)=3,"是",IF(B103&lt;&gt;"",IF(SUM(C103:D103)&lt;&gt;0,"是","否"),"是"))</f>
        <v>是</v>
      </c>
      <c r="G103" s="292" t="str">
        <f t="shared" ref="G103:G136" si="8">IF(LEN(A103)=3,"类",IF(LEN(A103)=5,"款","项"))</f>
        <v>类</v>
      </c>
      <c r="J103" s="292">
        <f>I103/C103*100</f>
        <v>0</v>
      </c>
    </row>
    <row r="104" s="292" customFormat="1" ht="36" customHeight="1" spans="1:7">
      <c r="A104" s="308" t="s">
        <v>1469</v>
      </c>
      <c r="B104" s="309" t="s">
        <v>1470</v>
      </c>
      <c r="C104" s="310">
        <f>SUM(C105:C108)</f>
        <v>2719</v>
      </c>
      <c r="D104" s="310">
        <f>SUM(D105:D108)</f>
        <v>3699</v>
      </c>
      <c r="E104" s="311">
        <f>IF(C104&gt;0,D104/C104-1,IF(C104&lt;0,-(D104/C104-1),""))</f>
        <v>0.36</v>
      </c>
      <c r="F104" s="312" t="str">
        <f t="shared" si="7"/>
        <v>是</v>
      </c>
      <c r="G104" s="292" t="str">
        <f t="shared" si="8"/>
        <v>款</v>
      </c>
    </row>
    <row r="105" s="292" customFormat="1" ht="36" customHeight="1" spans="1:7">
      <c r="A105" s="314" t="s">
        <v>1471</v>
      </c>
      <c r="B105" s="313" t="s">
        <v>1346</v>
      </c>
      <c r="C105" s="322">
        <v>1599</v>
      </c>
      <c r="D105" s="322">
        <v>3699</v>
      </c>
      <c r="E105" s="316">
        <f t="shared" ref="E103:E136" si="9">IF(C105&gt;0,D105/C105-1,IF(C105&lt;0,-(D105/C105-1),""))</f>
        <v>1.313</v>
      </c>
      <c r="F105" s="312" t="str">
        <f t="shared" si="7"/>
        <v>是</v>
      </c>
      <c r="G105" s="292" t="str">
        <f t="shared" si="8"/>
        <v>项</v>
      </c>
    </row>
    <row r="106" s="292" customFormat="1" ht="36" customHeight="1" spans="1:7">
      <c r="A106" s="314" t="s">
        <v>1472</v>
      </c>
      <c r="B106" s="313" t="s">
        <v>1473</v>
      </c>
      <c r="C106" s="321">
        <v>0</v>
      </c>
      <c r="D106" s="322">
        <v>0</v>
      </c>
      <c r="E106" s="316" t="str">
        <f t="shared" si="9"/>
        <v/>
      </c>
      <c r="F106" s="312" t="str">
        <f t="shared" si="7"/>
        <v>否</v>
      </c>
      <c r="G106" s="292" t="str">
        <f t="shared" si="8"/>
        <v>项</v>
      </c>
    </row>
    <row r="107" s="292" customFormat="1" ht="36" customHeight="1" spans="1:7">
      <c r="A107" s="314" t="s">
        <v>1474</v>
      </c>
      <c r="B107" s="313" t="s">
        <v>1475</v>
      </c>
      <c r="C107" s="321">
        <v>0</v>
      </c>
      <c r="D107" s="322">
        <v>0</v>
      </c>
      <c r="E107" s="316" t="str">
        <f t="shared" si="9"/>
        <v/>
      </c>
      <c r="F107" s="312" t="str">
        <f t="shared" si="7"/>
        <v>否</v>
      </c>
      <c r="G107" s="292" t="str">
        <f t="shared" si="8"/>
        <v>项</v>
      </c>
    </row>
    <row r="108" s="292" customFormat="1" ht="36" customHeight="1" spans="1:7">
      <c r="A108" s="314" t="s">
        <v>1476</v>
      </c>
      <c r="B108" s="313" t="s">
        <v>1477</v>
      </c>
      <c r="C108" s="321">
        <v>1120</v>
      </c>
      <c r="D108" s="322">
        <v>0</v>
      </c>
      <c r="E108" s="318"/>
      <c r="F108" s="312" t="str">
        <f t="shared" si="7"/>
        <v>是</v>
      </c>
      <c r="G108" s="292" t="str">
        <f t="shared" si="8"/>
        <v>项</v>
      </c>
    </row>
    <row r="109" s="292" customFormat="1" ht="36" customHeight="1" spans="1:7">
      <c r="A109" s="308" t="s">
        <v>1478</v>
      </c>
      <c r="B109" s="309" t="s">
        <v>1479</v>
      </c>
      <c r="C109" s="321">
        <f>SUMIF('[3]05基金支出'!$A$5:$A$293,'[3]17基金支出'!A109,'[3]05基金支出'!$D$5:$D$293)</f>
        <v>0</v>
      </c>
      <c r="D109" s="322">
        <v>0</v>
      </c>
      <c r="E109" s="320" t="str">
        <f t="shared" si="9"/>
        <v/>
      </c>
      <c r="F109" s="312" t="str">
        <f t="shared" si="7"/>
        <v>否</v>
      </c>
      <c r="G109" s="292" t="str">
        <f t="shared" si="8"/>
        <v>款</v>
      </c>
    </row>
    <row r="110" s="292" customFormat="1" ht="36" customHeight="1" spans="1:7">
      <c r="A110" s="314" t="s">
        <v>1480</v>
      </c>
      <c r="B110" s="313" t="s">
        <v>1346</v>
      </c>
      <c r="C110" s="315"/>
      <c r="D110" s="315"/>
      <c r="E110" s="316" t="str">
        <f t="shared" si="9"/>
        <v/>
      </c>
      <c r="F110" s="312" t="str">
        <f t="shared" si="7"/>
        <v>否</v>
      </c>
      <c r="G110" s="292" t="str">
        <f t="shared" si="8"/>
        <v>项</v>
      </c>
    </row>
    <row r="111" s="292" customFormat="1" ht="36" customHeight="1" spans="1:7">
      <c r="A111" s="314" t="s">
        <v>1481</v>
      </c>
      <c r="B111" s="313" t="s">
        <v>1473</v>
      </c>
      <c r="C111" s="315"/>
      <c r="D111" s="315"/>
      <c r="E111" s="316" t="str">
        <f t="shared" si="9"/>
        <v/>
      </c>
      <c r="F111" s="312" t="str">
        <f t="shared" si="7"/>
        <v>否</v>
      </c>
      <c r="G111" s="292" t="str">
        <f t="shared" si="8"/>
        <v>项</v>
      </c>
    </row>
    <row r="112" s="292" customFormat="1" ht="36" customHeight="1" spans="1:7">
      <c r="A112" s="314" t="s">
        <v>1482</v>
      </c>
      <c r="B112" s="313" t="s">
        <v>1483</v>
      </c>
      <c r="C112" s="315"/>
      <c r="D112" s="315"/>
      <c r="E112" s="316" t="str">
        <f t="shared" si="9"/>
        <v/>
      </c>
      <c r="F112" s="312" t="str">
        <f t="shared" si="7"/>
        <v>否</v>
      </c>
      <c r="G112" s="292" t="str">
        <f t="shared" si="8"/>
        <v>项</v>
      </c>
    </row>
    <row r="113" s="292" customFormat="1" ht="36" customHeight="1" spans="1:7">
      <c r="A113" s="314" t="s">
        <v>1484</v>
      </c>
      <c r="B113" s="313" t="s">
        <v>1485</v>
      </c>
      <c r="C113" s="315"/>
      <c r="D113" s="315"/>
      <c r="E113" s="316" t="str">
        <f t="shared" si="9"/>
        <v/>
      </c>
      <c r="F113" s="312" t="str">
        <f t="shared" si="7"/>
        <v>否</v>
      </c>
      <c r="G113" s="292" t="str">
        <f t="shared" si="8"/>
        <v>项</v>
      </c>
    </row>
    <row r="114" s="292" customFormat="1" ht="36" customHeight="1" spans="1:7">
      <c r="A114" s="308" t="s">
        <v>1486</v>
      </c>
      <c r="B114" s="309" t="s">
        <v>1487</v>
      </c>
      <c r="C114" s="310">
        <f>SUM(C115:C118)</f>
        <v>0</v>
      </c>
      <c r="D114" s="310">
        <f>SUM(D115:D118)</f>
        <v>0</v>
      </c>
      <c r="E114" s="311"/>
      <c r="F114" s="312" t="str">
        <f t="shared" si="7"/>
        <v>否</v>
      </c>
      <c r="G114" s="292" t="str">
        <f t="shared" si="8"/>
        <v>款</v>
      </c>
    </row>
    <row r="115" s="292" customFormat="1" ht="36" customHeight="1" spans="1:7">
      <c r="A115" s="314" t="s">
        <v>1488</v>
      </c>
      <c r="B115" s="313" t="s">
        <v>1489</v>
      </c>
      <c r="C115" s="315"/>
      <c r="D115" s="315"/>
      <c r="E115" s="316" t="str">
        <f t="shared" si="9"/>
        <v/>
      </c>
      <c r="F115" s="312" t="str">
        <f t="shared" si="7"/>
        <v>否</v>
      </c>
      <c r="G115" s="292" t="str">
        <f t="shared" si="8"/>
        <v>项</v>
      </c>
    </row>
    <row r="116" s="292" customFormat="1" ht="36" customHeight="1" spans="1:7">
      <c r="A116" s="314" t="s">
        <v>1490</v>
      </c>
      <c r="B116" s="313" t="s">
        <v>1491</v>
      </c>
      <c r="C116" s="315"/>
      <c r="D116" s="315"/>
      <c r="E116" s="316" t="str">
        <f t="shared" si="9"/>
        <v/>
      </c>
      <c r="F116" s="312" t="str">
        <f t="shared" si="7"/>
        <v>否</v>
      </c>
      <c r="G116" s="292" t="str">
        <f t="shared" si="8"/>
        <v>项</v>
      </c>
    </row>
    <row r="117" s="292" customFormat="1" ht="36" customHeight="1" spans="1:7">
      <c r="A117" s="314" t="s">
        <v>1492</v>
      </c>
      <c r="B117" s="313" t="s">
        <v>1493</v>
      </c>
      <c r="C117" s="315"/>
      <c r="D117" s="315"/>
      <c r="E117" s="316" t="str">
        <f t="shared" si="9"/>
        <v/>
      </c>
      <c r="F117" s="312" t="str">
        <f t="shared" si="7"/>
        <v>否</v>
      </c>
      <c r="G117" s="292" t="str">
        <f t="shared" si="8"/>
        <v>项</v>
      </c>
    </row>
    <row r="118" s="292" customFormat="1" ht="36" customHeight="1" spans="1:7">
      <c r="A118" s="314" t="s">
        <v>1494</v>
      </c>
      <c r="B118" s="313" t="s">
        <v>1495</v>
      </c>
      <c r="C118" s="317"/>
      <c r="D118" s="317"/>
      <c r="E118" s="318"/>
      <c r="F118" s="312" t="str">
        <f t="shared" si="7"/>
        <v>否</v>
      </c>
      <c r="G118" s="292" t="str">
        <f t="shared" si="8"/>
        <v>项</v>
      </c>
    </row>
    <row r="119" s="292" customFormat="1" ht="36" customHeight="1" spans="1:7">
      <c r="A119" s="325">
        <v>21370</v>
      </c>
      <c r="B119" s="309" t="s">
        <v>1496</v>
      </c>
      <c r="C119" s="319">
        <f>SUM(C120:C121)</f>
        <v>0</v>
      </c>
      <c r="D119" s="319">
        <f>SUM(D120:D121)</f>
        <v>0</v>
      </c>
      <c r="E119" s="320" t="str">
        <f t="shared" si="9"/>
        <v/>
      </c>
      <c r="F119" s="312" t="str">
        <f t="shared" si="7"/>
        <v>否</v>
      </c>
      <c r="G119" s="292" t="str">
        <f t="shared" si="8"/>
        <v>款</v>
      </c>
    </row>
    <row r="120" s="292" customFormat="1" ht="36" customHeight="1" spans="1:7">
      <c r="A120" s="326">
        <v>2137001</v>
      </c>
      <c r="B120" s="313" t="s">
        <v>1346</v>
      </c>
      <c r="C120" s="315"/>
      <c r="D120" s="315"/>
      <c r="E120" s="316" t="str">
        <f t="shared" si="9"/>
        <v/>
      </c>
      <c r="F120" s="312" t="str">
        <f t="shared" si="7"/>
        <v>否</v>
      </c>
      <c r="G120" s="292" t="str">
        <f t="shared" si="8"/>
        <v>项</v>
      </c>
    </row>
    <row r="121" s="292" customFormat="1" ht="36" customHeight="1" spans="1:7">
      <c r="A121" s="326">
        <v>2137099</v>
      </c>
      <c r="B121" s="313" t="s">
        <v>1497</v>
      </c>
      <c r="C121" s="315"/>
      <c r="D121" s="315"/>
      <c r="E121" s="316" t="str">
        <f t="shared" si="9"/>
        <v/>
      </c>
      <c r="F121" s="312" t="str">
        <f t="shared" si="7"/>
        <v>否</v>
      </c>
      <c r="G121" s="292" t="str">
        <f t="shared" si="8"/>
        <v>项</v>
      </c>
    </row>
    <row r="122" s="292" customFormat="1" ht="36" customHeight="1" spans="1:7">
      <c r="A122" s="325">
        <v>21371</v>
      </c>
      <c r="B122" s="309" t="s">
        <v>1498</v>
      </c>
      <c r="C122" s="319">
        <f>SUM(C123:C126)</f>
        <v>0</v>
      </c>
      <c r="D122" s="319">
        <f>SUM(D123:D126)</f>
        <v>0</v>
      </c>
      <c r="E122" s="320" t="str">
        <f t="shared" si="9"/>
        <v/>
      </c>
      <c r="F122" s="312" t="str">
        <f t="shared" si="7"/>
        <v>否</v>
      </c>
      <c r="G122" s="292" t="str">
        <f t="shared" si="8"/>
        <v>款</v>
      </c>
    </row>
    <row r="123" s="292" customFormat="1" ht="36" customHeight="1" spans="1:7">
      <c r="A123" s="326">
        <v>2137101</v>
      </c>
      <c r="B123" s="313" t="s">
        <v>1489</v>
      </c>
      <c r="C123" s="315"/>
      <c r="D123" s="315"/>
      <c r="E123" s="316" t="str">
        <f t="shared" si="9"/>
        <v/>
      </c>
      <c r="F123" s="312" t="str">
        <f t="shared" si="7"/>
        <v>否</v>
      </c>
      <c r="G123" s="292" t="str">
        <f t="shared" si="8"/>
        <v>项</v>
      </c>
    </row>
    <row r="124" s="292" customFormat="1" ht="36" customHeight="1" spans="1:7">
      <c r="A124" s="326">
        <v>2137102</v>
      </c>
      <c r="B124" s="313" t="s">
        <v>1499</v>
      </c>
      <c r="C124" s="315"/>
      <c r="D124" s="315"/>
      <c r="E124" s="316" t="str">
        <f t="shared" si="9"/>
        <v/>
      </c>
      <c r="F124" s="312" t="str">
        <f t="shared" si="7"/>
        <v>否</v>
      </c>
      <c r="G124" s="292" t="str">
        <f t="shared" si="8"/>
        <v>项</v>
      </c>
    </row>
    <row r="125" s="292" customFormat="1" ht="36" customHeight="1" spans="1:7">
      <c r="A125" s="326">
        <v>2137103</v>
      </c>
      <c r="B125" s="313" t="s">
        <v>1493</v>
      </c>
      <c r="C125" s="315"/>
      <c r="D125" s="315"/>
      <c r="E125" s="316" t="str">
        <f t="shared" si="9"/>
        <v/>
      </c>
      <c r="F125" s="312" t="str">
        <f t="shared" si="7"/>
        <v>否</v>
      </c>
      <c r="G125" s="292" t="str">
        <f t="shared" si="8"/>
        <v>项</v>
      </c>
    </row>
    <row r="126" s="292" customFormat="1" ht="36" customHeight="1" spans="1:7">
      <c r="A126" s="326">
        <v>2137199</v>
      </c>
      <c r="B126" s="313" t="s">
        <v>1500</v>
      </c>
      <c r="C126" s="315"/>
      <c r="D126" s="315"/>
      <c r="E126" s="316" t="str">
        <f t="shared" si="9"/>
        <v/>
      </c>
      <c r="F126" s="312" t="str">
        <f t="shared" si="7"/>
        <v>否</v>
      </c>
      <c r="G126" s="292" t="str">
        <f t="shared" si="8"/>
        <v>项</v>
      </c>
    </row>
    <row r="127" s="292" customFormat="1" ht="36" customHeight="1" spans="1:6">
      <c r="A127" s="325">
        <v>21372</v>
      </c>
      <c r="B127" s="313" t="s">
        <v>1501</v>
      </c>
      <c r="C127" s="315">
        <f>SUM(C128:C130)</f>
        <v>1533</v>
      </c>
      <c r="D127" s="315">
        <f>SUM(D128:D130)</f>
        <v>3702</v>
      </c>
      <c r="E127" s="327">
        <f>(D127-C127)/C127</f>
        <v>1.41</v>
      </c>
      <c r="F127" s="312"/>
    </row>
    <row r="128" s="292" customFormat="1" ht="36" customHeight="1" spans="1:6">
      <c r="A128" s="326">
        <v>2137201</v>
      </c>
      <c r="B128" s="313" t="s">
        <v>1502</v>
      </c>
      <c r="C128" s="315">
        <v>65</v>
      </c>
      <c r="D128" s="322">
        <v>4</v>
      </c>
      <c r="E128" s="327">
        <f>(D128-C128)/C128</f>
        <v>-0.94</v>
      </c>
      <c r="F128" s="312"/>
    </row>
    <row r="129" s="292" customFormat="1" ht="36" customHeight="1" spans="1:6">
      <c r="A129" s="326">
        <v>2137202</v>
      </c>
      <c r="B129" s="313" t="s">
        <v>1503</v>
      </c>
      <c r="C129" s="315">
        <v>1468</v>
      </c>
      <c r="D129" s="322">
        <v>3698</v>
      </c>
      <c r="E129" s="327">
        <f>(D129-C129)/C129</f>
        <v>1.52</v>
      </c>
      <c r="F129" s="312"/>
    </row>
    <row r="130" s="292" customFormat="1" ht="36" customHeight="1" spans="1:6">
      <c r="A130" s="326">
        <v>2137299</v>
      </c>
      <c r="B130" s="313" t="s">
        <v>1504</v>
      </c>
      <c r="C130" s="315"/>
      <c r="D130" s="315"/>
      <c r="E130" s="316"/>
      <c r="F130" s="312"/>
    </row>
    <row r="131" s="292" customFormat="1" ht="36" customHeight="1" spans="1:7">
      <c r="A131" s="308" t="s">
        <v>69</v>
      </c>
      <c r="B131" s="309" t="s">
        <v>1509</v>
      </c>
      <c r="C131" s="310">
        <f>SUM(C132,C142,C147,C156,C163,C172,C175,C179,C137)</f>
        <v>0</v>
      </c>
      <c r="D131" s="310">
        <f>SUM(D132,D142,D147,D156,D163,D172,D175,D179,D137)</f>
        <v>0</v>
      </c>
      <c r="E131" s="311"/>
      <c r="F131" s="312" t="str">
        <f t="shared" ref="F131:F140" si="10">IF(LEN(A131)=3,"是",IF(B131&lt;&gt;"",IF(SUM(C131:D131)&lt;&gt;0,"是","否"),"是"))</f>
        <v>是</v>
      </c>
      <c r="G131" s="292" t="str">
        <f t="shared" ref="G131:G140" si="11">IF(LEN(A131)=3,"类",IF(LEN(A131)=5,"款","项"))</f>
        <v>类</v>
      </c>
    </row>
    <row r="132" s="292" customFormat="1" ht="36" customHeight="1" spans="1:7">
      <c r="A132" s="308" t="s">
        <v>1510</v>
      </c>
      <c r="B132" s="309" t="s">
        <v>1511</v>
      </c>
      <c r="C132" s="319">
        <f>SUM(C133:C136)</f>
        <v>0</v>
      </c>
      <c r="D132" s="319">
        <f>SUM(D133:D136)</f>
        <v>0</v>
      </c>
      <c r="E132" s="320" t="str">
        <f>IF(C132&gt;0,D132/C132-1,IF(C132&lt;0,-(D132/C132-1),""))</f>
        <v/>
      </c>
      <c r="F132" s="312" t="str">
        <f t="shared" si="10"/>
        <v>否</v>
      </c>
      <c r="G132" s="292" t="str">
        <f t="shared" si="11"/>
        <v>款</v>
      </c>
    </row>
    <row r="133" s="292" customFormat="1" ht="36" customHeight="1" spans="1:7">
      <c r="A133" s="314" t="s">
        <v>1512</v>
      </c>
      <c r="B133" s="313" t="s">
        <v>1513</v>
      </c>
      <c r="C133" s="315"/>
      <c r="D133" s="315"/>
      <c r="E133" s="316" t="str">
        <f>IF(C133&gt;0,D133/C133-1,IF(C133&lt;0,-(D133/C133-1),""))</f>
        <v/>
      </c>
      <c r="F133" s="312" t="str">
        <f t="shared" si="10"/>
        <v>否</v>
      </c>
      <c r="G133" s="292" t="str">
        <f t="shared" si="11"/>
        <v>项</v>
      </c>
    </row>
    <row r="134" s="292" customFormat="1" ht="36" customHeight="1" spans="1:7">
      <c r="A134" s="314" t="s">
        <v>1514</v>
      </c>
      <c r="B134" s="313" t="s">
        <v>1515</v>
      </c>
      <c r="C134" s="315"/>
      <c r="D134" s="315"/>
      <c r="E134" s="316" t="str">
        <f>IF(C134&gt;0,D134/C134-1,IF(C134&lt;0,-(D134/C134-1),""))</f>
        <v/>
      </c>
      <c r="F134" s="312" t="str">
        <f t="shared" si="10"/>
        <v>否</v>
      </c>
      <c r="G134" s="292" t="str">
        <f t="shared" si="11"/>
        <v>项</v>
      </c>
    </row>
    <row r="135" s="292" customFormat="1" ht="36" customHeight="1" spans="1:7">
      <c r="A135" s="314" t="s">
        <v>1516</v>
      </c>
      <c r="B135" s="313" t="s">
        <v>1517</v>
      </c>
      <c r="C135" s="315"/>
      <c r="D135" s="315"/>
      <c r="E135" s="316" t="str">
        <f>IF(C135&gt;0,D135/C135-1,IF(C135&lt;0,-(D135/C135-1),""))</f>
        <v/>
      </c>
      <c r="F135" s="312" t="str">
        <f t="shared" si="10"/>
        <v>否</v>
      </c>
      <c r="G135" s="292" t="str">
        <f t="shared" si="11"/>
        <v>项</v>
      </c>
    </row>
    <row r="136" s="292" customFormat="1" ht="36" customHeight="1" spans="1:7">
      <c r="A136" s="314" t="s">
        <v>1518</v>
      </c>
      <c r="B136" s="313" t="s">
        <v>1519</v>
      </c>
      <c r="C136" s="315"/>
      <c r="D136" s="315"/>
      <c r="E136" s="316" t="str">
        <f>IF(C136&gt;0,D136/C136-1,IF(C136&lt;0,-(D136/C136-1),""))</f>
        <v/>
      </c>
      <c r="F136" s="312" t="str">
        <f t="shared" si="10"/>
        <v>否</v>
      </c>
      <c r="G136" s="292" t="str">
        <f t="shared" si="11"/>
        <v>项</v>
      </c>
    </row>
    <row r="137" s="292" customFormat="1" ht="36" customHeight="1" spans="1:7">
      <c r="A137" s="308" t="s">
        <v>1520</v>
      </c>
      <c r="B137" s="309" t="s">
        <v>1521</v>
      </c>
      <c r="C137" s="310">
        <f>SUM(C138:C141)</f>
        <v>0</v>
      </c>
      <c r="D137" s="310">
        <f>SUM(D138:D141)</f>
        <v>0</v>
      </c>
      <c r="E137" s="311"/>
      <c r="F137" s="312" t="str">
        <f t="shared" si="10"/>
        <v>否</v>
      </c>
      <c r="G137" s="292" t="str">
        <f t="shared" si="11"/>
        <v>款</v>
      </c>
    </row>
    <row r="138" s="292" customFormat="1" ht="36" customHeight="1" spans="1:7">
      <c r="A138" s="314" t="s">
        <v>1522</v>
      </c>
      <c r="B138" s="313" t="s">
        <v>1517</v>
      </c>
      <c r="C138" s="315"/>
      <c r="D138" s="315"/>
      <c r="E138" s="316" t="str">
        <f>IF(C138&gt;0,D138/C138-1,IF(C138&lt;0,-(D138/C138-1),""))</f>
        <v/>
      </c>
      <c r="F138" s="312" t="str">
        <f t="shared" si="10"/>
        <v>否</v>
      </c>
      <c r="G138" s="292" t="str">
        <f t="shared" si="11"/>
        <v>项</v>
      </c>
    </row>
    <row r="139" s="292" customFormat="1" ht="36" customHeight="1" spans="1:7">
      <c r="A139" s="314" t="s">
        <v>1523</v>
      </c>
      <c r="B139" s="313" t="s">
        <v>1524</v>
      </c>
      <c r="C139" s="315"/>
      <c r="D139" s="315"/>
      <c r="E139" s="316" t="str">
        <f>IF(C139&gt;0,D139/C139-1,IF(C139&lt;0,-(D139/C139-1),""))</f>
        <v/>
      </c>
      <c r="F139" s="312" t="str">
        <f t="shared" si="10"/>
        <v>否</v>
      </c>
      <c r="G139" s="292" t="str">
        <f t="shared" si="11"/>
        <v>项</v>
      </c>
    </row>
    <row r="140" s="292" customFormat="1" ht="36" customHeight="1" spans="1:7">
      <c r="A140" s="314" t="s">
        <v>1525</v>
      </c>
      <c r="B140" s="313" t="s">
        <v>1526</v>
      </c>
      <c r="C140" s="315"/>
      <c r="D140" s="315"/>
      <c r="E140" s="316" t="str">
        <f>IF(C140&gt;0,D140/C140-1,IF(C140&lt;0,-(D140/C140-1),""))</f>
        <v/>
      </c>
      <c r="F140" s="312" t="str">
        <f t="shared" si="10"/>
        <v>否</v>
      </c>
      <c r="G140" s="292" t="str">
        <f t="shared" si="11"/>
        <v>项</v>
      </c>
    </row>
    <row r="141" s="292" customFormat="1" ht="36" customHeight="1" spans="1:7">
      <c r="A141" s="314" t="s">
        <v>1527</v>
      </c>
      <c r="B141" s="313" t="s">
        <v>1528</v>
      </c>
      <c r="C141" s="317"/>
      <c r="D141" s="317"/>
      <c r="E141" s="318"/>
      <c r="F141" s="312" t="str">
        <f t="shared" ref="F141:F204" si="12">IF(LEN(A141)=3,"是",IF(B141&lt;&gt;"",IF(SUM(C141:D141)&lt;&gt;0,"是","否"),"是"))</f>
        <v>否</v>
      </c>
      <c r="G141" s="292" t="str">
        <f t="shared" ref="G141:G204" si="13">IF(LEN(A141)=3,"类",IF(LEN(A141)=5,"款","项"))</f>
        <v>项</v>
      </c>
    </row>
    <row r="142" s="292" customFormat="1" ht="36" customHeight="1" spans="1:7">
      <c r="A142" s="308" t="s">
        <v>1529</v>
      </c>
      <c r="B142" s="309" t="s">
        <v>1530</v>
      </c>
      <c r="C142" s="310">
        <f>SUM(C143:C146)</f>
        <v>0</v>
      </c>
      <c r="D142" s="310">
        <f>SUM(D143:D146)</f>
        <v>0</v>
      </c>
      <c r="E142" s="311"/>
      <c r="F142" s="312" t="str">
        <f t="shared" si="12"/>
        <v>否</v>
      </c>
      <c r="G142" s="292" t="str">
        <f t="shared" si="13"/>
        <v>款</v>
      </c>
    </row>
    <row r="143" s="292" customFormat="1" ht="36" customHeight="1" spans="1:7">
      <c r="A143" s="314" t="s">
        <v>1531</v>
      </c>
      <c r="B143" s="313" t="s">
        <v>1532</v>
      </c>
      <c r="C143" s="315"/>
      <c r="D143" s="315"/>
      <c r="E143" s="316" t="str">
        <f t="shared" ref="E141:E204" si="14">IF(C143&gt;0,D143/C143-1,IF(C143&lt;0,-(D143/C143-1),""))</f>
        <v/>
      </c>
      <c r="F143" s="312" t="str">
        <f t="shared" si="12"/>
        <v>否</v>
      </c>
      <c r="G143" s="292" t="str">
        <f t="shared" si="13"/>
        <v>项</v>
      </c>
    </row>
    <row r="144" s="292" customFormat="1" ht="36" customHeight="1" spans="1:7">
      <c r="A144" s="314" t="s">
        <v>1533</v>
      </c>
      <c r="B144" s="313" t="s">
        <v>1534</v>
      </c>
      <c r="C144" s="317"/>
      <c r="D144" s="317"/>
      <c r="E144" s="318"/>
      <c r="F144" s="312" t="str">
        <f t="shared" si="12"/>
        <v>否</v>
      </c>
      <c r="G144" s="292" t="str">
        <f t="shared" si="13"/>
        <v>项</v>
      </c>
    </row>
    <row r="145" s="292" customFormat="1" ht="36" customHeight="1" spans="1:7">
      <c r="A145" s="314" t="s">
        <v>1535</v>
      </c>
      <c r="B145" s="313" t="s">
        <v>1536</v>
      </c>
      <c r="C145" s="317"/>
      <c r="D145" s="317"/>
      <c r="E145" s="318"/>
      <c r="F145" s="312" t="str">
        <f t="shared" si="12"/>
        <v>否</v>
      </c>
      <c r="G145" s="292" t="str">
        <f t="shared" si="13"/>
        <v>项</v>
      </c>
    </row>
    <row r="146" s="292" customFormat="1" ht="36" customHeight="1" spans="1:7">
      <c r="A146" s="314" t="s">
        <v>1537</v>
      </c>
      <c r="B146" s="313" t="s">
        <v>1538</v>
      </c>
      <c r="C146" s="315"/>
      <c r="D146" s="315"/>
      <c r="E146" s="316" t="str">
        <f t="shared" si="14"/>
        <v/>
      </c>
      <c r="F146" s="312" t="str">
        <f t="shared" si="12"/>
        <v>否</v>
      </c>
      <c r="G146" s="292" t="str">
        <f t="shared" si="13"/>
        <v>项</v>
      </c>
    </row>
    <row r="147" s="292" customFormat="1" ht="36" customHeight="1" spans="1:7">
      <c r="A147" s="308" t="s">
        <v>1539</v>
      </c>
      <c r="B147" s="309" t="s">
        <v>1540</v>
      </c>
      <c r="C147" s="319">
        <f>SUM(C148:C155)</f>
        <v>0</v>
      </c>
      <c r="D147" s="319">
        <f>SUM(D148:D155)</f>
        <v>0</v>
      </c>
      <c r="E147" s="320" t="str">
        <f t="shared" si="14"/>
        <v/>
      </c>
      <c r="F147" s="312" t="str">
        <f t="shared" si="12"/>
        <v>否</v>
      </c>
      <c r="G147" s="292" t="str">
        <f t="shared" si="13"/>
        <v>款</v>
      </c>
    </row>
    <row r="148" s="292" customFormat="1" ht="36" customHeight="1" spans="1:7">
      <c r="A148" s="314" t="s">
        <v>1541</v>
      </c>
      <c r="B148" s="313" t="s">
        <v>1542</v>
      </c>
      <c r="C148" s="315"/>
      <c r="D148" s="315"/>
      <c r="E148" s="316" t="str">
        <f t="shared" si="14"/>
        <v/>
      </c>
      <c r="F148" s="312" t="str">
        <f t="shared" si="12"/>
        <v>否</v>
      </c>
      <c r="G148" s="292" t="str">
        <f t="shared" si="13"/>
        <v>项</v>
      </c>
    </row>
    <row r="149" s="292" customFormat="1" ht="36" customHeight="1" spans="1:7">
      <c r="A149" s="314" t="s">
        <v>1543</v>
      </c>
      <c r="B149" s="313" t="s">
        <v>1544</v>
      </c>
      <c r="C149" s="315"/>
      <c r="D149" s="315"/>
      <c r="E149" s="316" t="str">
        <f t="shared" si="14"/>
        <v/>
      </c>
      <c r="F149" s="312" t="str">
        <f t="shared" si="12"/>
        <v>否</v>
      </c>
      <c r="G149" s="292" t="str">
        <f t="shared" si="13"/>
        <v>项</v>
      </c>
    </row>
    <row r="150" s="292" customFormat="1" ht="36" customHeight="1" spans="1:7">
      <c r="A150" s="314" t="s">
        <v>1545</v>
      </c>
      <c r="B150" s="313" t="s">
        <v>1546</v>
      </c>
      <c r="C150" s="315"/>
      <c r="D150" s="315"/>
      <c r="E150" s="316" t="str">
        <f t="shared" si="14"/>
        <v/>
      </c>
      <c r="F150" s="312" t="str">
        <f t="shared" si="12"/>
        <v>否</v>
      </c>
      <c r="G150" s="292" t="str">
        <f t="shared" si="13"/>
        <v>项</v>
      </c>
    </row>
    <row r="151" s="292" customFormat="1" ht="36" customHeight="1" spans="1:7">
      <c r="A151" s="314" t="s">
        <v>1547</v>
      </c>
      <c r="B151" s="313" t="s">
        <v>1548</v>
      </c>
      <c r="C151" s="315"/>
      <c r="D151" s="315"/>
      <c r="E151" s="316" t="str">
        <f t="shared" si="14"/>
        <v/>
      </c>
      <c r="F151" s="312" t="str">
        <f t="shared" si="12"/>
        <v>否</v>
      </c>
      <c r="G151" s="292" t="str">
        <f t="shared" si="13"/>
        <v>项</v>
      </c>
    </row>
    <row r="152" s="292" customFormat="1" ht="36" customHeight="1" spans="1:7">
      <c r="A152" s="314" t="s">
        <v>1549</v>
      </c>
      <c r="B152" s="313" t="s">
        <v>1550</v>
      </c>
      <c r="C152" s="315"/>
      <c r="D152" s="315"/>
      <c r="E152" s="316" t="str">
        <f t="shared" si="14"/>
        <v/>
      </c>
      <c r="F152" s="312" t="str">
        <f t="shared" si="12"/>
        <v>否</v>
      </c>
      <c r="G152" s="292" t="str">
        <f t="shared" si="13"/>
        <v>项</v>
      </c>
    </row>
    <row r="153" s="292" customFormat="1" ht="36" customHeight="1" spans="1:7">
      <c r="A153" s="314" t="s">
        <v>1551</v>
      </c>
      <c r="B153" s="313" t="s">
        <v>1552</v>
      </c>
      <c r="C153" s="315"/>
      <c r="D153" s="315"/>
      <c r="E153" s="316" t="str">
        <f t="shared" si="14"/>
        <v/>
      </c>
      <c r="F153" s="312" t="str">
        <f t="shared" si="12"/>
        <v>否</v>
      </c>
      <c r="G153" s="292" t="str">
        <f t="shared" si="13"/>
        <v>项</v>
      </c>
    </row>
    <row r="154" s="292" customFormat="1" ht="36" customHeight="1" spans="1:7">
      <c r="A154" s="314" t="s">
        <v>1553</v>
      </c>
      <c r="B154" s="313" t="s">
        <v>1554</v>
      </c>
      <c r="C154" s="315"/>
      <c r="D154" s="315"/>
      <c r="E154" s="316" t="str">
        <f t="shared" si="14"/>
        <v/>
      </c>
      <c r="F154" s="312" t="str">
        <f t="shared" si="12"/>
        <v>否</v>
      </c>
      <c r="G154" s="292" t="str">
        <f t="shared" si="13"/>
        <v>项</v>
      </c>
    </row>
    <row r="155" s="292" customFormat="1" ht="36" customHeight="1" spans="1:7">
      <c r="A155" s="314" t="s">
        <v>1555</v>
      </c>
      <c r="B155" s="313" t="s">
        <v>1556</v>
      </c>
      <c r="C155" s="315"/>
      <c r="D155" s="315"/>
      <c r="E155" s="316" t="str">
        <f t="shared" si="14"/>
        <v/>
      </c>
      <c r="F155" s="312" t="str">
        <f t="shared" si="12"/>
        <v>否</v>
      </c>
      <c r="G155" s="292" t="str">
        <f t="shared" si="13"/>
        <v>项</v>
      </c>
    </row>
    <row r="156" s="292" customFormat="1" ht="36" customHeight="1" spans="1:7">
      <c r="A156" s="308" t="s">
        <v>1557</v>
      </c>
      <c r="B156" s="309" t="s">
        <v>1558</v>
      </c>
      <c r="C156" s="319">
        <f>SUM(C157:C162)</f>
        <v>0</v>
      </c>
      <c r="D156" s="319">
        <f>SUM(D157:D162)</f>
        <v>0</v>
      </c>
      <c r="E156" s="320" t="str">
        <f t="shared" si="14"/>
        <v/>
      </c>
      <c r="F156" s="312" t="str">
        <f t="shared" si="12"/>
        <v>否</v>
      </c>
      <c r="G156" s="292" t="str">
        <f t="shared" si="13"/>
        <v>款</v>
      </c>
    </row>
    <row r="157" s="292" customFormat="1" ht="36" customHeight="1" spans="1:7">
      <c r="A157" s="314" t="s">
        <v>1559</v>
      </c>
      <c r="B157" s="313" t="s">
        <v>1560</v>
      </c>
      <c r="C157" s="315"/>
      <c r="D157" s="315"/>
      <c r="E157" s="316" t="str">
        <f t="shared" si="14"/>
        <v/>
      </c>
      <c r="F157" s="312" t="str">
        <f t="shared" si="12"/>
        <v>否</v>
      </c>
      <c r="G157" s="292" t="str">
        <f t="shared" si="13"/>
        <v>项</v>
      </c>
    </row>
    <row r="158" s="292" customFormat="1" ht="36" customHeight="1" spans="1:7">
      <c r="A158" s="314" t="s">
        <v>1561</v>
      </c>
      <c r="B158" s="313" t="s">
        <v>1562</v>
      </c>
      <c r="C158" s="315"/>
      <c r="D158" s="315"/>
      <c r="E158" s="316" t="str">
        <f t="shared" si="14"/>
        <v/>
      </c>
      <c r="F158" s="312" t="str">
        <f t="shared" si="12"/>
        <v>否</v>
      </c>
      <c r="G158" s="292" t="str">
        <f t="shared" si="13"/>
        <v>项</v>
      </c>
    </row>
    <row r="159" s="292" customFormat="1" ht="36" customHeight="1" spans="1:7">
      <c r="A159" s="314" t="s">
        <v>1563</v>
      </c>
      <c r="B159" s="313" t="s">
        <v>1564</v>
      </c>
      <c r="C159" s="315"/>
      <c r="D159" s="315"/>
      <c r="E159" s="316" t="str">
        <f t="shared" si="14"/>
        <v/>
      </c>
      <c r="F159" s="312" t="str">
        <f t="shared" si="12"/>
        <v>否</v>
      </c>
      <c r="G159" s="292" t="str">
        <f t="shared" si="13"/>
        <v>项</v>
      </c>
    </row>
    <row r="160" s="292" customFormat="1" ht="36" customHeight="1" spans="1:7">
      <c r="A160" s="314" t="s">
        <v>1565</v>
      </c>
      <c r="B160" s="313" t="s">
        <v>1566</v>
      </c>
      <c r="C160" s="315"/>
      <c r="D160" s="315"/>
      <c r="E160" s="316" t="str">
        <f t="shared" si="14"/>
        <v/>
      </c>
      <c r="F160" s="312" t="str">
        <f t="shared" si="12"/>
        <v>否</v>
      </c>
      <c r="G160" s="292" t="str">
        <f t="shared" si="13"/>
        <v>项</v>
      </c>
    </row>
    <row r="161" s="292" customFormat="1" ht="36" customHeight="1" spans="1:7">
      <c r="A161" s="314" t="s">
        <v>1567</v>
      </c>
      <c r="B161" s="313" t="s">
        <v>1568</v>
      </c>
      <c r="C161" s="315"/>
      <c r="D161" s="315"/>
      <c r="E161" s="316" t="str">
        <f t="shared" si="14"/>
        <v/>
      </c>
      <c r="F161" s="312" t="str">
        <f t="shared" si="12"/>
        <v>否</v>
      </c>
      <c r="G161" s="292" t="str">
        <f t="shared" si="13"/>
        <v>项</v>
      </c>
    </row>
    <row r="162" s="292" customFormat="1" ht="36" customHeight="1" spans="1:7">
      <c r="A162" s="314" t="s">
        <v>1569</v>
      </c>
      <c r="B162" s="313" t="s">
        <v>1570</v>
      </c>
      <c r="C162" s="315"/>
      <c r="D162" s="315"/>
      <c r="E162" s="316" t="str">
        <f t="shared" si="14"/>
        <v/>
      </c>
      <c r="F162" s="312" t="str">
        <f t="shared" si="12"/>
        <v>否</v>
      </c>
      <c r="G162" s="292" t="str">
        <f t="shared" si="13"/>
        <v>项</v>
      </c>
    </row>
    <row r="163" s="292" customFormat="1" ht="36" customHeight="1" spans="1:7">
      <c r="A163" s="308" t="s">
        <v>1571</v>
      </c>
      <c r="B163" s="309" t="s">
        <v>1572</v>
      </c>
      <c r="C163" s="310">
        <f>SUM(C164:C171)</f>
        <v>0</v>
      </c>
      <c r="D163" s="310">
        <f>SUM(D164:D171)</f>
        <v>0</v>
      </c>
      <c r="E163" s="311"/>
      <c r="F163" s="312" t="str">
        <f t="shared" si="12"/>
        <v>否</v>
      </c>
      <c r="G163" s="292" t="str">
        <f t="shared" si="13"/>
        <v>款</v>
      </c>
    </row>
    <row r="164" s="292" customFormat="1" ht="36" customHeight="1" spans="1:7">
      <c r="A164" s="314" t="s">
        <v>1573</v>
      </c>
      <c r="B164" s="313" t="s">
        <v>1574</v>
      </c>
      <c r="C164" s="317"/>
      <c r="D164" s="317"/>
      <c r="E164" s="318"/>
      <c r="F164" s="312" t="str">
        <f t="shared" si="12"/>
        <v>否</v>
      </c>
      <c r="G164" s="292" t="str">
        <f t="shared" si="13"/>
        <v>项</v>
      </c>
    </row>
    <row r="165" s="292" customFormat="1" ht="36" customHeight="1" spans="1:7">
      <c r="A165" s="314" t="s">
        <v>1575</v>
      </c>
      <c r="B165" s="313" t="s">
        <v>1576</v>
      </c>
      <c r="C165" s="315"/>
      <c r="D165" s="315"/>
      <c r="E165" s="316" t="str">
        <f t="shared" si="14"/>
        <v/>
      </c>
      <c r="F165" s="312" t="str">
        <f t="shared" si="12"/>
        <v>否</v>
      </c>
      <c r="G165" s="292" t="str">
        <f t="shared" si="13"/>
        <v>项</v>
      </c>
    </row>
    <row r="166" s="292" customFormat="1" ht="36" customHeight="1" spans="1:7">
      <c r="A166" s="314" t="s">
        <v>1577</v>
      </c>
      <c r="B166" s="313" t="s">
        <v>1578</v>
      </c>
      <c r="C166" s="317"/>
      <c r="D166" s="317"/>
      <c r="E166" s="318"/>
      <c r="F166" s="312" t="str">
        <f t="shared" si="12"/>
        <v>否</v>
      </c>
      <c r="G166" s="292" t="str">
        <f t="shared" si="13"/>
        <v>项</v>
      </c>
    </row>
    <row r="167" s="292" customFormat="1" ht="36" customHeight="1" spans="1:7">
      <c r="A167" s="314" t="s">
        <v>1579</v>
      </c>
      <c r="B167" s="313" t="s">
        <v>1580</v>
      </c>
      <c r="C167" s="317"/>
      <c r="D167" s="317"/>
      <c r="E167" s="318"/>
      <c r="F167" s="312" t="str">
        <f t="shared" si="12"/>
        <v>否</v>
      </c>
      <c r="G167" s="292" t="str">
        <f t="shared" si="13"/>
        <v>项</v>
      </c>
    </row>
    <row r="168" s="292" customFormat="1" ht="36" customHeight="1" spans="1:7">
      <c r="A168" s="314" t="s">
        <v>1581</v>
      </c>
      <c r="B168" s="313" t="s">
        <v>1582</v>
      </c>
      <c r="C168" s="315"/>
      <c r="D168" s="315"/>
      <c r="E168" s="316" t="str">
        <f t="shared" si="14"/>
        <v/>
      </c>
      <c r="F168" s="312" t="str">
        <f t="shared" si="12"/>
        <v>否</v>
      </c>
      <c r="G168" s="292" t="str">
        <f t="shared" si="13"/>
        <v>项</v>
      </c>
    </row>
    <row r="169" s="292" customFormat="1" ht="36" customHeight="1" spans="1:7">
      <c r="A169" s="314" t="s">
        <v>1583</v>
      </c>
      <c r="B169" s="313" t="s">
        <v>1584</v>
      </c>
      <c r="C169" s="315"/>
      <c r="D169" s="315"/>
      <c r="E169" s="316" t="str">
        <f t="shared" si="14"/>
        <v/>
      </c>
      <c r="F169" s="312" t="str">
        <f t="shared" si="12"/>
        <v>否</v>
      </c>
      <c r="G169" s="292" t="str">
        <f t="shared" si="13"/>
        <v>项</v>
      </c>
    </row>
    <row r="170" s="292" customFormat="1" ht="36" customHeight="1" spans="1:7">
      <c r="A170" s="314" t="s">
        <v>1585</v>
      </c>
      <c r="B170" s="313" t="s">
        <v>1586</v>
      </c>
      <c r="C170" s="315"/>
      <c r="D170" s="315"/>
      <c r="E170" s="316" t="str">
        <f t="shared" si="14"/>
        <v/>
      </c>
      <c r="F170" s="312" t="str">
        <f t="shared" si="12"/>
        <v>否</v>
      </c>
      <c r="G170" s="292" t="str">
        <f t="shared" si="13"/>
        <v>项</v>
      </c>
    </row>
    <row r="171" s="292" customFormat="1" ht="36" customHeight="1" spans="1:7">
      <c r="A171" s="314" t="s">
        <v>1587</v>
      </c>
      <c r="B171" s="313" t="s">
        <v>1588</v>
      </c>
      <c r="C171" s="315"/>
      <c r="D171" s="315"/>
      <c r="E171" s="316" t="str">
        <f t="shared" si="14"/>
        <v/>
      </c>
      <c r="F171" s="312" t="str">
        <f t="shared" si="12"/>
        <v>否</v>
      </c>
      <c r="G171" s="292" t="str">
        <f t="shared" si="13"/>
        <v>项</v>
      </c>
    </row>
    <row r="172" s="292" customFormat="1" ht="36" customHeight="1" spans="1:7">
      <c r="A172" s="308" t="s">
        <v>1589</v>
      </c>
      <c r="B172" s="309" t="s">
        <v>1590</v>
      </c>
      <c r="C172" s="319">
        <f>SUM(C173:C174)</f>
        <v>0</v>
      </c>
      <c r="D172" s="319">
        <f>SUM(D173:D174)</f>
        <v>0</v>
      </c>
      <c r="E172" s="320" t="str">
        <f t="shared" si="14"/>
        <v/>
      </c>
      <c r="F172" s="312" t="str">
        <f t="shared" si="12"/>
        <v>否</v>
      </c>
      <c r="G172" s="292" t="str">
        <f t="shared" si="13"/>
        <v>款</v>
      </c>
    </row>
    <row r="173" s="292" customFormat="1" ht="36" customHeight="1" spans="1:7">
      <c r="A173" s="314" t="s">
        <v>1591</v>
      </c>
      <c r="B173" s="313" t="s">
        <v>1513</v>
      </c>
      <c r="C173" s="315"/>
      <c r="D173" s="315"/>
      <c r="E173" s="316" t="str">
        <f t="shared" si="14"/>
        <v/>
      </c>
      <c r="F173" s="312" t="str">
        <f t="shared" si="12"/>
        <v>否</v>
      </c>
      <c r="G173" s="292" t="str">
        <f t="shared" si="13"/>
        <v>项</v>
      </c>
    </row>
    <row r="174" s="292" customFormat="1" ht="36" customHeight="1" spans="1:7">
      <c r="A174" s="314" t="s">
        <v>1592</v>
      </c>
      <c r="B174" s="313" t="s">
        <v>1593</v>
      </c>
      <c r="C174" s="315"/>
      <c r="D174" s="315"/>
      <c r="E174" s="316" t="str">
        <f t="shared" si="14"/>
        <v/>
      </c>
      <c r="F174" s="312" t="str">
        <f t="shared" si="12"/>
        <v>否</v>
      </c>
      <c r="G174" s="292" t="str">
        <f t="shared" si="13"/>
        <v>项</v>
      </c>
    </row>
    <row r="175" s="292" customFormat="1" ht="36" customHeight="1" spans="1:7">
      <c r="A175" s="308" t="s">
        <v>1594</v>
      </c>
      <c r="B175" s="309" t="s">
        <v>1595</v>
      </c>
      <c r="C175" s="319">
        <f>SUM(C176:C178)</f>
        <v>0</v>
      </c>
      <c r="D175" s="319">
        <f>SUM(D176:D178)</f>
        <v>0</v>
      </c>
      <c r="E175" s="320" t="str">
        <f t="shared" si="14"/>
        <v/>
      </c>
      <c r="F175" s="312" t="str">
        <f t="shared" si="12"/>
        <v>否</v>
      </c>
      <c r="G175" s="292" t="str">
        <f t="shared" si="13"/>
        <v>款</v>
      </c>
    </row>
    <row r="176" s="292" customFormat="1" ht="36" customHeight="1" spans="1:7">
      <c r="A176" s="314" t="s">
        <v>1596</v>
      </c>
      <c r="B176" s="313" t="s">
        <v>1513</v>
      </c>
      <c r="C176" s="315"/>
      <c r="D176" s="315"/>
      <c r="E176" s="316" t="str">
        <f t="shared" si="14"/>
        <v/>
      </c>
      <c r="F176" s="312" t="str">
        <f t="shared" si="12"/>
        <v>否</v>
      </c>
      <c r="G176" s="292" t="str">
        <f t="shared" si="13"/>
        <v>项</v>
      </c>
    </row>
    <row r="177" s="292" customFormat="1" ht="36" customHeight="1" spans="1:7">
      <c r="A177" s="314" t="s">
        <v>1597</v>
      </c>
      <c r="B177" s="313" t="s">
        <v>1598</v>
      </c>
      <c r="C177" s="315"/>
      <c r="D177" s="315"/>
      <c r="E177" s="316" t="str">
        <f t="shared" si="14"/>
        <v/>
      </c>
      <c r="F177" s="312" t="str">
        <f t="shared" si="12"/>
        <v>否</v>
      </c>
      <c r="G177" s="292" t="str">
        <f t="shared" si="13"/>
        <v>项</v>
      </c>
    </row>
    <row r="178" s="292" customFormat="1" ht="36" customHeight="1" spans="1:7">
      <c r="A178" s="308" t="s">
        <v>1599</v>
      </c>
      <c r="B178" s="309" t="s">
        <v>1600</v>
      </c>
      <c r="C178" s="319"/>
      <c r="D178" s="319"/>
      <c r="E178" s="320" t="str">
        <f t="shared" si="14"/>
        <v/>
      </c>
      <c r="F178" s="312" t="str">
        <f t="shared" si="12"/>
        <v>否</v>
      </c>
      <c r="G178" s="292" t="str">
        <f t="shared" si="13"/>
        <v>款</v>
      </c>
    </row>
    <row r="179" s="292" customFormat="1" ht="36" customHeight="1" spans="1:7">
      <c r="A179" s="308" t="s">
        <v>1601</v>
      </c>
      <c r="B179" s="309" t="s">
        <v>1602</v>
      </c>
      <c r="C179" s="319">
        <f>SUM(C180:C182)</f>
        <v>0</v>
      </c>
      <c r="D179" s="319">
        <f>SUM(D180:D182)</f>
        <v>0</v>
      </c>
      <c r="E179" s="320" t="str">
        <f t="shared" si="14"/>
        <v/>
      </c>
      <c r="F179" s="312" t="str">
        <f t="shared" si="12"/>
        <v>否</v>
      </c>
      <c r="G179" s="292" t="str">
        <f t="shared" si="13"/>
        <v>款</v>
      </c>
    </row>
    <row r="180" s="292" customFormat="1" ht="36" customHeight="1" spans="1:7">
      <c r="A180" s="314" t="s">
        <v>1603</v>
      </c>
      <c r="B180" s="313" t="s">
        <v>1532</v>
      </c>
      <c r="C180" s="315"/>
      <c r="D180" s="315"/>
      <c r="E180" s="316" t="str">
        <f t="shared" si="14"/>
        <v/>
      </c>
      <c r="F180" s="312" t="str">
        <f t="shared" si="12"/>
        <v>否</v>
      </c>
      <c r="G180" s="292" t="str">
        <f t="shared" si="13"/>
        <v>项</v>
      </c>
    </row>
    <row r="181" s="292" customFormat="1" ht="36" customHeight="1" spans="1:7">
      <c r="A181" s="314" t="s">
        <v>1604</v>
      </c>
      <c r="B181" s="313" t="s">
        <v>1536</v>
      </c>
      <c r="C181" s="315"/>
      <c r="D181" s="315"/>
      <c r="E181" s="316" t="str">
        <f t="shared" si="14"/>
        <v/>
      </c>
      <c r="F181" s="312" t="str">
        <f t="shared" si="12"/>
        <v>否</v>
      </c>
      <c r="G181" s="292" t="str">
        <f t="shared" si="13"/>
        <v>项</v>
      </c>
    </row>
    <row r="182" s="292" customFormat="1" ht="36" customHeight="1" spans="1:7">
      <c r="A182" s="314" t="s">
        <v>1605</v>
      </c>
      <c r="B182" s="313" t="s">
        <v>1606</v>
      </c>
      <c r="C182" s="315"/>
      <c r="D182" s="315"/>
      <c r="E182" s="316" t="str">
        <f t="shared" si="14"/>
        <v/>
      </c>
      <c r="F182" s="312" t="str">
        <f t="shared" si="12"/>
        <v>否</v>
      </c>
      <c r="G182" s="292" t="str">
        <f t="shared" si="13"/>
        <v>项</v>
      </c>
    </row>
    <row r="183" s="292" customFormat="1" ht="36" customHeight="1" spans="1:7">
      <c r="A183" s="308" t="s">
        <v>71</v>
      </c>
      <c r="B183" s="309" t="s">
        <v>1607</v>
      </c>
      <c r="C183" s="310">
        <f>SUM(C184)</f>
        <v>0</v>
      </c>
      <c r="D183" s="310">
        <f>SUM(D184)</f>
        <v>0</v>
      </c>
      <c r="E183" s="311"/>
      <c r="F183" s="312" t="str">
        <f t="shared" si="12"/>
        <v>是</v>
      </c>
      <c r="G183" s="292" t="str">
        <f t="shared" si="13"/>
        <v>类</v>
      </c>
    </row>
    <row r="184" s="292" customFormat="1" ht="36" customHeight="1" spans="1:7">
      <c r="A184" s="308" t="s">
        <v>1608</v>
      </c>
      <c r="B184" s="309" t="s">
        <v>1609</v>
      </c>
      <c r="C184" s="310">
        <f>SUM(C185:C186)</f>
        <v>0</v>
      </c>
      <c r="D184" s="310">
        <f>SUM(D185:D186)</f>
        <v>0</v>
      </c>
      <c r="E184" s="311"/>
      <c r="F184" s="312" t="str">
        <f t="shared" si="12"/>
        <v>否</v>
      </c>
      <c r="G184" s="292" t="str">
        <f t="shared" si="13"/>
        <v>款</v>
      </c>
    </row>
    <row r="185" s="292" customFormat="1" ht="36" customHeight="1" spans="1:7">
      <c r="A185" s="314" t="s">
        <v>1610</v>
      </c>
      <c r="B185" s="313" t="s">
        <v>1611</v>
      </c>
      <c r="C185" s="317"/>
      <c r="D185" s="317"/>
      <c r="E185" s="318"/>
      <c r="F185" s="312" t="str">
        <f t="shared" si="12"/>
        <v>否</v>
      </c>
      <c r="G185" s="292" t="str">
        <f t="shared" si="13"/>
        <v>项</v>
      </c>
    </row>
    <row r="186" s="292" customFormat="1" ht="36" customHeight="1" spans="1:7">
      <c r="A186" s="314" t="s">
        <v>1612</v>
      </c>
      <c r="B186" s="313" t="s">
        <v>1613</v>
      </c>
      <c r="C186" s="315"/>
      <c r="D186" s="315"/>
      <c r="E186" s="316" t="str">
        <f t="shared" si="14"/>
        <v/>
      </c>
      <c r="F186" s="312" t="str">
        <f t="shared" si="12"/>
        <v>否</v>
      </c>
      <c r="G186" s="292" t="str">
        <f t="shared" si="13"/>
        <v>项</v>
      </c>
    </row>
    <row r="187" s="292" customFormat="1" ht="36" customHeight="1" spans="1:7">
      <c r="A187" s="308" t="s">
        <v>93</v>
      </c>
      <c r="B187" s="309" t="s">
        <v>1614</v>
      </c>
      <c r="C187" s="310">
        <f>SUM(C188,C192,C201)</f>
        <v>2198</v>
      </c>
      <c r="D187" s="310">
        <f>SUM(D188,D192,D201)</f>
        <v>2884</v>
      </c>
      <c r="E187" s="311">
        <f>(D187-C187)/C187</f>
        <v>0.312</v>
      </c>
      <c r="F187" s="312" t="str">
        <f t="shared" si="12"/>
        <v>是</v>
      </c>
      <c r="G187" s="292" t="str">
        <f t="shared" si="13"/>
        <v>类</v>
      </c>
    </row>
    <row r="188" s="292" customFormat="1" ht="36" customHeight="1" spans="1:7">
      <c r="A188" s="308" t="s">
        <v>1615</v>
      </c>
      <c r="B188" s="309" t="s">
        <v>1616</v>
      </c>
      <c r="C188" s="310">
        <f>SUM(C189:C191)</f>
        <v>0</v>
      </c>
      <c r="D188" s="310">
        <f>SUM(D189:D191)</f>
        <v>0</v>
      </c>
      <c r="E188" s="311"/>
      <c r="F188" s="312" t="str">
        <f t="shared" si="12"/>
        <v>否</v>
      </c>
      <c r="G188" s="292" t="str">
        <f t="shared" si="13"/>
        <v>款</v>
      </c>
    </row>
    <row r="189" s="292" customFormat="1" ht="36" customHeight="1" spans="1:7">
      <c r="A189" s="314" t="s">
        <v>1617</v>
      </c>
      <c r="B189" s="313" t="s">
        <v>1618</v>
      </c>
      <c r="C189" s="317"/>
      <c r="D189" s="317"/>
      <c r="E189" s="311"/>
      <c r="F189" s="312" t="str">
        <f t="shared" si="12"/>
        <v>否</v>
      </c>
      <c r="G189" s="292" t="str">
        <f t="shared" si="13"/>
        <v>项</v>
      </c>
    </row>
    <row r="190" s="292" customFormat="1" ht="36" customHeight="1" spans="1:7">
      <c r="A190" s="314" t="s">
        <v>1619</v>
      </c>
      <c r="B190" s="313" t="s">
        <v>1620</v>
      </c>
      <c r="C190" s="317"/>
      <c r="D190" s="317"/>
      <c r="E190" s="311"/>
      <c r="F190" s="312" t="str">
        <f t="shared" si="12"/>
        <v>否</v>
      </c>
      <c r="G190" s="292" t="str">
        <f t="shared" si="13"/>
        <v>项</v>
      </c>
    </row>
    <row r="191" s="292" customFormat="1" ht="36" customHeight="1" spans="1:7">
      <c r="A191" s="314" t="s">
        <v>1621</v>
      </c>
      <c r="B191" s="313" t="s">
        <v>1622</v>
      </c>
      <c r="C191" s="315"/>
      <c r="D191" s="315"/>
      <c r="E191" s="311"/>
      <c r="F191" s="312" t="str">
        <f t="shared" si="12"/>
        <v>否</v>
      </c>
      <c r="G191" s="292" t="str">
        <f t="shared" si="13"/>
        <v>项</v>
      </c>
    </row>
    <row r="192" s="292" customFormat="1" ht="36" customHeight="1" spans="1:7">
      <c r="A192" s="308" t="s">
        <v>1623</v>
      </c>
      <c r="B192" s="309" t="s">
        <v>1624</v>
      </c>
      <c r="C192" s="310">
        <f>SUM(C193:C200)</f>
        <v>0</v>
      </c>
      <c r="D192" s="310">
        <f>SUM(D193:D200)</f>
        <v>0</v>
      </c>
      <c r="E192" s="311"/>
      <c r="F192" s="312" t="str">
        <f t="shared" si="12"/>
        <v>否</v>
      </c>
      <c r="G192" s="292" t="str">
        <f t="shared" si="13"/>
        <v>款</v>
      </c>
    </row>
    <row r="193" s="292" customFormat="1" ht="36" customHeight="1" spans="1:7">
      <c r="A193" s="314" t="s">
        <v>1625</v>
      </c>
      <c r="B193" s="313" t="s">
        <v>1626</v>
      </c>
      <c r="C193" s="315"/>
      <c r="D193" s="315"/>
      <c r="E193" s="311"/>
      <c r="F193" s="312" t="str">
        <f t="shared" si="12"/>
        <v>否</v>
      </c>
      <c r="G193" s="292" t="str">
        <f t="shared" si="13"/>
        <v>项</v>
      </c>
    </row>
    <row r="194" s="292" customFormat="1" ht="36" customHeight="1" spans="1:7">
      <c r="A194" s="314" t="s">
        <v>1627</v>
      </c>
      <c r="B194" s="313" t="s">
        <v>1628</v>
      </c>
      <c r="C194" s="315"/>
      <c r="D194" s="315"/>
      <c r="E194" s="311"/>
      <c r="F194" s="312" t="str">
        <f t="shared" si="12"/>
        <v>否</v>
      </c>
      <c r="G194" s="292" t="str">
        <f t="shared" si="13"/>
        <v>项</v>
      </c>
    </row>
    <row r="195" s="292" customFormat="1" ht="36" customHeight="1" spans="1:7">
      <c r="A195" s="314" t="s">
        <v>1629</v>
      </c>
      <c r="B195" s="313" t="s">
        <v>1630</v>
      </c>
      <c r="C195" s="317"/>
      <c r="D195" s="317"/>
      <c r="E195" s="311"/>
      <c r="F195" s="312" t="str">
        <f t="shared" si="12"/>
        <v>否</v>
      </c>
      <c r="G195" s="292" t="str">
        <f t="shared" si="13"/>
        <v>项</v>
      </c>
    </row>
    <row r="196" s="292" customFormat="1" ht="36" customHeight="1" spans="1:7">
      <c r="A196" s="314" t="s">
        <v>1631</v>
      </c>
      <c r="B196" s="313" t="s">
        <v>1632</v>
      </c>
      <c r="C196" s="317"/>
      <c r="D196" s="317"/>
      <c r="E196" s="311"/>
      <c r="F196" s="312" t="str">
        <f t="shared" si="12"/>
        <v>否</v>
      </c>
      <c r="G196" s="292" t="str">
        <f t="shared" si="13"/>
        <v>项</v>
      </c>
    </row>
    <row r="197" s="292" customFormat="1" ht="36" customHeight="1" spans="1:7">
      <c r="A197" s="314" t="s">
        <v>1633</v>
      </c>
      <c r="B197" s="313" t="s">
        <v>1634</v>
      </c>
      <c r="C197" s="315"/>
      <c r="D197" s="315"/>
      <c r="E197" s="311"/>
      <c r="F197" s="312" t="str">
        <f t="shared" si="12"/>
        <v>否</v>
      </c>
      <c r="G197" s="292" t="str">
        <f t="shared" si="13"/>
        <v>项</v>
      </c>
    </row>
    <row r="198" s="292" customFormat="1" ht="36" customHeight="1" spans="1:7">
      <c r="A198" s="314" t="s">
        <v>1635</v>
      </c>
      <c r="B198" s="313" t="s">
        <v>1636</v>
      </c>
      <c r="C198" s="315"/>
      <c r="D198" s="315"/>
      <c r="E198" s="311"/>
      <c r="F198" s="312" t="str">
        <f t="shared" si="12"/>
        <v>否</v>
      </c>
      <c r="G198" s="292" t="str">
        <f t="shared" si="13"/>
        <v>项</v>
      </c>
    </row>
    <row r="199" s="292" customFormat="1" ht="36" customHeight="1" spans="1:7">
      <c r="A199" s="314" t="s">
        <v>1637</v>
      </c>
      <c r="B199" s="313" t="s">
        <v>1638</v>
      </c>
      <c r="C199" s="317"/>
      <c r="D199" s="317"/>
      <c r="E199" s="311"/>
      <c r="F199" s="312" t="str">
        <f t="shared" si="12"/>
        <v>否</v>
      </c>
      <c r="G199" s="292" t="str">
        <f t="shared" si="13"/>
        <v>项</v>
      </c>
    </row>
    <row r="200" s="292" customFormat="1" ht="36" customHeight="1" spans="1:7">
      <c r="A200" s="314" t="s">
        <v>1639</v>
      </c>
      <c r="B200" s="313" t="s">
        <v>1640</v>
      </c>
      <c r="C200" s="315"/>
      <c r="D200" s="315"/>
      <c r="E200" s="311"/>
      <c r="F200" s="312" t="str">
        <f t="shared" si="12"/>
        <v>否</v>
      </c>
      <c r="G200" s="292" t="str">
        <f t="shared" si="13"/>
        <v>项</v>
      </c>
    </row>
    <row r="201" s="292" customFormat="1" ht="36" customHeight="1" spans="1:7">
      <c r="A201" s="308" t="s">
        <v>1641</v>
      </c>
      <c r="B201" s="309" t="s">
        <v>1642</v>
      </c>
      <c r="C201" s="310">
        <f>SUM(C202:C212)</f>
        <v>2198</v>
      </c>
      <c r="D201" s="310">
        <f>SUM(D202:D212)</f>
        <v>2884</v>
      </c>
      <c r="E201" s="311">
        <f>(D201-C201)/C201</f>
        <v>0.312</v>
      </c>
      <c r="F201" s="312" t="str">
        <f t="shared" si="12"/>
        <v>是</v>
      </c>
      <c r="G201" s="292" t="str">
        <f t="shared" si="13"/>
        <v>款</v>
      </c>
    </row>
    <row r="202" s="292" customFormat="1" ht="36" customHeight="1" spans="1:7">
      <c r="A202" s="326">
        <v>2296001</v>
      </c>
      <c r="B202" s="313" t="s">
        <v>1643</v>
      </c>
      <c r="C202" s="315">
        <v>0</v>
      </c>
      <c r="D202" s="315">
        <v>0</v>
      </c>
      <c r="E202" s="311"/>
      <c r="F202" s="312" t="str">
        <f t="shared" si="12"/>
        <v>否</v>
      </c>
      <c r="G202" s="292" t="str">
        <f t="shared" si="13"/>
        <v>项</v>
      </c>
    </row>
    <row r="203" s="292" customFormat="1" ht="36" customHeight="1" spans="1:7">
      <c r="A203" s="314" t="s">
        <v>1644</v>
      </c>
      <c r="B203" s="313" t="s">
        <v>1645</v>
      </c>
      <c r="C203" s="317">
        <v>1084</v>
      </c>
      <c r="D203" s="322">
        <v>1526</v>
      </c>
      <c r="E203" s="311">
        <f>(D203-C203)/C203</f>
        <v>0.408</v>
      </c>
      <c r="F203" s="312" t="str">
        <f t="shared" si="12"/>
        <v>是</v>
      </c>
      <c r="G203" s="292" t="str">
        <f t="shared" si="13"/>
        <v>项</v>
      </c>
    </row>
    <row r="204" s="292" customFormat="1" ht="36" customHeight="1" spans="1:7">
      <c r="A204" s="314" t="s">
        <v>1646</v>
      </c>
      <c r="B204" s="313" t="s">
        <v>1647</v>
      </c>
      <c r="C204" s="317">
        <v>42</v>
      </c>
      <c r="D204" s="322">
        <v>251</v>
      </c>
      <c r="E204" s="311">
        <f>(D204-C204)/C204</f>
        <v>4.976</v>
      </c>
      <c r="F204" s="312" t="str">
        <f t="shared" si="12"/>
        <v>是</v>
      </c>
      <c r="G204" s="292" t="str">
        <f t="shared" si="13"/>
        <v>项</v>
      </c>
    </row>
    <row r="205" s="292" customFormat="1" ht="36" customHeight="1" spans="1:7">
      <c r="A205" s="314" t="s">
        <v>1648</v>
      </c>
      <c r="B205" s="313" t="s">
        <v>1649</v>
      </c>
      <c r="C205" s="315">
        <v>19</v>
      </c>
      <c r="D205" s="322">
        <v>9</v>
      </c>
      <c r="E205" s="316">
        <f t="shared" ref="E205:E268" si="15">IF(C205&gt;0,D205/C205-1,IF(C205&lt;0,-(D205/C205-1),""))</f>
        <v>-0.526</v>
      </c>
      <c r="F205" s="312" t="str">
        <f t="shared" ref="F205:F268" si="16">IF(LEN(A205)=3,"是",IF(B205&lt;&gt;"",IF(SUM(C205:D205)&lt;&gt;0,"是","否"),"是"))</f>
        <v>是</v>
      </c>
      <c r="G205" s="292" t="str">
        <f t="shared" ref="G205:G268" si="17">IF(LEN(A205)=3,"类",IF(LEN(A205)=5,"款","项"))</f>
        <v>项</v>
      </c>
    </row>
    <row r="206" s="292" customFormat="1" ht="36" customHeight="1" spans="1:7">
      <c r="A206" s="314" t="s">
        <v>1650</v>
      </c>
      <c r="B206" s="313" t="s">
        <v>1651</v>
      </c>
      <c r="C206" s="315">
        <v>0</v>
      </c>
      <c r="D206" s="322">
        <v>0</v>
      </c>
      <c r="E206" s="316" t="str">
        <f t="shared" si="15"/>
        <v/>
      </c>
      <c r="F206" s="312" t="str">
        <f t="shared" si="16"/>
        <v>否</v>
      </c>
      <c r="G206" s="292" t="str">
        <f t="shared" si="17"/>
        <v>项</v>
      </c>
    </row>
    <row r="207" s="292" customFormat="1" ht="36" customHeight="1" spans="1:7">
      <c r="A207" s="314" t="s">
        <v>1652</v>
      </c>
      <c r="B207" s="313" t="s">
        <v>1653</v>
      </c>
      <c r="C207" s="317">
        <v>592</v>
      </c>
      <c r="D207" s="322">
        <v>293</v>
      </c>
      <c r="E207" s="316">
        <f t="shared" si="15"/>
        <v>-0.505</v>
      </c>
      <c r="F207" s="312" t="str">
        <f t="shared" si="16"/>
        <v>是</v>
      </c>
      <c r="G207" s="292" t="str">
        <f t="shared" si="17"/>
        <v>项</v>
      </c>
    </row>
    <row r="208" s="292" customFormat="1" ht="36" customHeight="1" spans="1:7">
      <c r="A208" s="314" t="s">
        <v>1654</v>
      </c>
      <c r="B208" s="313" t="s">
        <v>1655</v>
      </c>
      <c r="C208" s="315">
        <v>0</v>
      </c>
      <c r="D208" s="322">
        <v>0</v>
      </c>
      <c r="E208" s="316" t="str">
        <f t="shared" ref="E208:E217" si="18">IF(C208&gt;0,D208/C208-1,IF(C208&lt;0,-(D208/C208-1),""))</f>
        <v/>
      </c>
      <c r="F208" s="312" t="str">
        <f t="shared" si="16"/>
        <v>否</v>
      </c>
      <c r="G208" s="292" t="str">
        <f t="shared" si="17"/>
        <v>项</v>
      </c>
    </row>
    <row r="209" s="292" customFormat="1" ht="36" customHeight="1" spans="1:7">
      <c r="A209" s="314" t="s">
        <v>1656</v>
      </c>
      <c r="B209" s="313" t="s">
        <v>1657</v>
      </c>
      <c r="C209" s="315">
        <v>0</v>
      </c>
      <c r="D209" s="322">
        <v>0</v>
      </c>
      <c r="E209" s="316" t="str">
        <f t="shared" si="18"/>
        <v/>
      </c>
      <c r="F209" s="312" t="str">
        <f t="shared" si="16"/>
        <v>否</v>
      </c>
      <c r="G209" s="292" t="str">
        <f t="shared" si="17"/>
        <v>项</v>
      </c>
    </row>
    <row r="210" s="292" customFormat="1" ht="36" customHeight="1" spans="1:7">
      <c r="A210" s="314" t="s">
        <v>1658</v>
      </c>
      <c r="B210" s="313" t="s">
        <v>1659</v>
      </c>
      <c r="C210" s="315">
        <v>0</v>
      </c>
      <c r="D210" s="322">
        <v>0</v>
      </c>
      <c r="E210" s="316" t="str">
        <f t="shared" si="18"/>
        <v/>
      </c>
      <c r="F210" s="312" t="str">
        <f t="shared" si="16"/>
        <v>否</v>
      </c>
      <c r="G210" s="292" t="str">
        <f t="shared" si="17"/>
        <v>项</v>
      </c>
    </row>
    <row r="211" s="292" customFormat="1" ht="36" customHeight="1" spans="1:7">
      <c r="A211" s="314" t="s">
        <v>1660</v>
      </c>
      <c r="B211" s="313" t="s">
        <v>1661</v>
      </c>
      <c r="C211" s="315">
        <v>0</v>
      </c>
      <c r="D211" s="322">
        <v>0</v>
      </c>
      <c r="E211" s="316" t="str">
        <f t="shared" si="18"/>
        <v/>
      </c>
      <c r="F211" s="312" t="str">
        <f t="shared" si="16"/>
        <v>否</v>
      </c>
      <c r="G211" s="292" t="str">
        <f t="shared" si="17"/>
        <v>项</v>
      </c>
    </row>
    <row r="212" s="292" customFormat="1" ht="36" customHeight="1" spans="1:7">
      <c r="A212" s="314" t="s">
        <v>1662</v>
      </c>
      <c r="B212" s="313" t="s">
        <v>1663</v>
      </c>
      <c r="C212" s="317">
        <v>461</v>
      </c>
      <c r="D212" s="322">
        <v>805</v>
      </c>
      <c r="E212" s="316">
        <f t="shared" si="18"/>
        <v>0.746</v>
      </c>
      <c r="F212" s="312" t="str">
        <f t="shared" si="16"/>
        <v>是</v>
      </c>
      <c r="G212" s="292" t="str">
        <f t="shared" si="17"/>
        <v>项</v>
      </c>
    </row>
    <row r="213" s="292" customFormat="1" ht="36" customHeight="1" spans="1:7">
      <c r="A213" s="308" t="s">
        <v>89</v>
      </c>
      <c r="B213" s="309" t="s">
        <v>1664</v>
      </c>
      <c r="C213" s="310">
        <f>SUM(C214:C229)</f>
        <v>8496</v>
      </c>
      <c r="D213" s="310">
        <f>SUM(D214:D229)</f>
        <v>10699</v>
      </c>
      <c r="E213" s="316">
        <f t="shared" si="18"/>
        <v>0.259</v>
      </c>
      <c r="F213" s="312" t="str">
        <f t="shared" si="16"/>
        <v>是</v>
      </c>
      <c r="G213" s="292" t="str">
        <f t="shared" si="17"/>
        <v>类</v>
      </c>
    </row>
    <row r="214" s="292" customFormat="1" ht="36" customHeight="1" spans="1:7">
      <c r="A214" s="314" t="s">
        <v>1665</v>
      </c>
      <c r="B214" s="313" t="s">
        <v>1666</v>
      </c>
      <c r="C214" s="315">
        <v>0</v>
      </c>
      <c r="D214" s="315">
        <v>0</v>
      </c>
      <c r="E214" s="316" t="str">
        <f t="shared" si="18"/>
        <v/>
      </c>
      <c r="F214" s="312" t="str">
        <f t="shared" si="16"/>
        <v>否</v>
      </c>
      <c r="G214" s="292" t="str">
        <f t="shared" si="17"/>
        <v>项</v>
      </c>
    </row>
    <row r="215" s="292" customFormat="1" ht="36" customHeight="1" spans="1:7">
      <c r="A215" s="314" t="s">
        <v>1667</v>
      </c>
      <c r="B215" s="313" t="s">
        <v>1668</v>
      </c>
      <c r="C215" s="315">
        <v>0</v>
      </c>
      <c r="D215" s="315">
        <v>0</v>
      </c>
      <c r="E215" s="316" t="str">
        <f t="shared" si="18"/>
        <v/>
      </c>
      <c r="F215" s="312" t="str">
        <f t="shared" si="16"/>
        <v>否</v>
      </c>
      <c r="G215" s="292" t="str">
        <f t="shared" si="17"/>
        <v>项</v>
      </c>
    </row>
    <row r="216" s="292" customFormat="1" ht="36" customHeight="1" spans="1:7">
      <c r="A216" s="314" t="s">
        <v>1669</v>
      </c>
      <c r="B216" s="313" t="s">
        <v>1670</v>
      </c>
      <c r="C216" s="315">
        <v>0</v>
      </c>
      <c r="D216" s="315">
        <v>0</v>
      </c>
      <c r="E216" s="316" t="str">
        <f t="shared" si="18"/>
        <v/>
      </c>
      <c r="F216" s="312" t="str">
        <f t="shared" si="16"/>
        <v>否</v>
      </c>
      <c r="G216" s="292" t="str">
        <f t="shared" si="17"/>
        <v>项</v>
      </c>
    </row>
    <row r="217" s="292" customFormat="1" ht="36" customHeight="1" spans="1:7">
      <c r="A217" s="314" t="s">
        <v>1671</v>
      </c>
      <c r="B217" s="313" t="s">
        <v>1672</v>
      </c>
      <c r="C217" s="315"/>
      <c r="D217" s="315">
        <v>100</v>
      </c>
      <c r="E217" s="316" t="str">
        <f t="shared" si="18"/>
        <v/>
      </c>
      <c r="F217" s="312" t="str">
        <f t="shared" si="16"/>
        <v>是</v>
      </c>
      <c r="G217" s="292" t="str">
        <f t="shared" si="17"/>
        <v>项</v>
      </c>
    </row>
    <row r="218" s="292" customFormat="1" ht="36" customHeight="1" spans="1:7">
      <c r="A218" s="314" t="s">
        <v>1673</v>
      </c>
      <c r="B218" s="313" t="s">
        <v>1674</v>
      </c>
      <c r="C218" s="315">
        <v>0</v>
      </c>
      <c r="D218" s="315">
        <v>0</v>
      </c>
      <c r="E218" s="316" t="str">
        <f t="shared" si="15"/>
        <v/>
      </c>
      <c r="F218" s="312" t="str">
        <f t="shared" si="16"/>
        <v>否</v>
      </c>
      <c r="G218" s="292" t="str">
        <f t="shared" si="17"/>
        <v>项</v>
      </c>
    </row>
    <row r="219" s="292" customFormat="1" ht="36" customHeight="1" spans="1:7">
      <c r="A219" s="314" t="s">
        <v>1675</v>
      </c>
      <c r="B219" s="313" t="s">
        <v>1676</v>
      </c>
      <c r="C219" s="315">
        <v>0</v>
      </c>
      <c r="D219" s="315">
        <v>0</v>
      </c>
      <c r="E219" s="316" t="str">
        <f t="shared" si="15"/>
        <v/>
      </c>
      <c r="F219" s="312" t="str">
        <f t="shared" si="16"/>
        <v>否</v>
      </c>
      <c r="G219" s="292" t="str">
        <f t="shared" si="17"/>
        <v>项</v>
      </c>
    </row>
    <row r="220" s="292" customFormat="1" ht="36" customHeight="1" spans="1:7">
      <c r="A220" s="314" t="s">
        <v>1677</v>
      </c>
      <c r="B220" s="313" t="s">
        <v>1678</v>
      </c>
      <c r="C220" s="315">
        <v>0</v>
      </c>
      <c r="D220" s="315">
        <v>0</v>
      </c>
      <c r="E220" s="316" t="str">
        <f t="shared" si="15"/>
        <v/>
      </c>
      <c r="F220" s="312" t="str">
        <f t="shared" si="16"/>
        <v>否</v>
      </c>
      <c r="G220" s="292" t="str">
        <f t="shared" si="17"/>
        <v>项</v>
      </c>
    </row>
    <row r="221" s="292" customFormat="1" ht="36" customHeight="1" spans="1:7">
      <c r="A221" s="314" t="s">
        <v>1679</v>
      </c>
      <c r="B221" s="313" t="s">
        <v>1680</v>
      </c>
      <c r="C221" s="315">
        <v>0</v>
      </c>
      <c r="D221" s="315">
        <v>0</v>
      </c>
      <c r="E221" s="316" t="str">
        <f t="shared" si="15"/>
        <v/>
      </c>
      <c r="F221" s="312" t="str">
        <f t="shared" si="16"/>
        <v>否</v>
      </c>
      <c r="G221" s="292" t="str">
        <f t="shared" si="17"/>
        <v>项</v>
      </c>
    </row>
    <row r="222" s="292" customFormat="1" ht="36" customHeight="1" spans="1:7">
      <c r="A222" s="314" t="s">
        <v>1681</v>
      </c>
      <c r="B222" s="313" t="s">
        <v>1682</v>
      </c>
      <c r="C222" s="315">
        <v>0</v>
      </c>
      <c r="D222" s="315">
        <v>0</v>
      </c>
      <c r="E222" s="316" t="str">
        <f t="shared" si="15"/>
        <v/>
      </c>
      <c r="F222" s="312" t="str">
        <f t="shared" si="16"/>
        <v>否</v>
      </c>
      <c r="G222" s="292" t="str">
        <f t="shared" si="17"/>
        <v>项</v>
      </c>
    </row>
    <row r="223" s="292" customFormat="1" ht="36" customHeight="1" spans="1:7">
      <c r="A223" s="314" t="s">
        <v>1683</v>
      </c>
      <c r="B223" s="313" t="s">
        <v>1684</v>
      </c>
      <c r="C223" s="315">
        <v>0</v>
      </c>
      <c r="D223" s="315">
        <v>0</v>
      </c>
      <c r="E223" s="316" t="str">
        <f t="shared" si="15"/>
        <v/>
      </c>
      <c r="F223" s="312" t="str">
        <f t="shared" si="16"/>
        <v>否</v>
      </c>
      <c r="G223" s="292" t="str">
        <f t="shared" si="17"/>
        <v>项</v>
      </c>
    </row>
    <row r="224" s="292" customFormat="1" ht="36" customHeight="1" spans="1:7">
      <c r="A224" s="314" t="s">
        <v>1685</v>
      </c>
      <c r="B224" s="313" t="s">
        <v>1686</v>
      </c>
      <c r="C224" s="315">
        <v>0</v>
      </c>
      <c r="D224" s="315">
        <v>0</v>
      </c>
      <c r="E224" s="316" t="str">
        <f t="shared" si="15"/>
        <v/>
      </c>
      <c r="F224" s="312" t="str">
        <f t="shared" si="16"/>
        <v>否</v>
      </c>
      <c r="G224" s="292" t="str">
        <f t="shared" si="17"/>
        <v>项</v>
      </c>
    </row>
    <row r="225" s="292" customFormat="1" ht="36" customHeight="1" spans="1:7">
      <c r="A225" s="314" t="s">
        <v>1687</v>
      </c>
      <c r="B225" s="313" t="s">
        <v>1688</v>
      </c>
      <c r="C225" s="315">
        <v>0</v>
      </c>
      <c r="D225" s="315">
        <v>0</v>
      </c>
      <c r="E225" s="316" t="str">
        <f t="shared" si="15"/>
        <v/>
      </c>
      <c r="F225" s="312" t="str">
        <f t="shared" si="16"/>
        <v>否</v>
      </c>
      <c r="G225" s="292" t="str">
        <f t="shared" si="17"/>
        <v>项</v>
      </c>
    </row>
    <row r="226" s="292" customFormat="1" ht="36" customHeight="1" spans="1:7">
      <c r="A226" s="314" t="s">
        <v>1689</v>
      </c>
      <c r="B226" s="313" t="s">
        <v>1690</v>
      </c>
      <c r="C226" s="315">
        <v>0</v>
      </c>
      <c r="D226" s="315">
        <v>0</v>
      </c>
      <c r="E226" s="316" t="str">
        <f t="shared" si="15"/>
        <v/>
      </c>
      <c r="F226" s="312" t="str">
        <f t="shared" si="16"/>
        <v>否</v>
      </c>
      <c r="G226" s="292" t="str">
        <f t="shared" si="17"/>
        <v>项</v>
      </c>
    </row>
    <row r="227" s="292" customFormat="1" ht="36" customHeight="1" spans="1:7">
      <c r="A227" s="314" t="s">
        <v>1691</v>
      </c>
      <c r="B227" s="313" t="s">
        <v>1692</v>
      </c>
      <c r="C227" s="315">
        <v>1635</v>
      </c>
      <c r="D227" s="315">
        <v>2268</v>
      </c>
      <c r="E227" s="316">
        <f t="shared" si="15"/>
        <v>0.387</v>
      </c>
      <c r="F227" s="312" t="str">
        <f t="shared" si="16"/>
        <v>是</v>
      </c>
      <c r="G227" s="292" t="str">
        <f t="shared" si="17"/>
        <v>项</v>
      </c>
    </row>
    <row r="228" s="292" customFormat="1" ht="36" customHeight="1" spans="1:7">
      <c r="A228" s="314" t="s">
        <v>1693</v>
      </c>
      <c r="B228" s="313" t="s">
        <v>1694</v>
      </c>
      <c r="C228" s="317">
        <v>6861</v>
      </c>
      <c r="D228" s="317">
        <v>6925</v>
      </c>
      <c r="E228" s="316">
        <f t="shared" si="15"/>
        <v>0.009</v>
      </c>
      <c r="F228" s="312" t="str">
        <f t="shared" si="16"/>
        <v>是</v>
      </c>
      <c r="G228" s="292" t="str">
        <f t="shared" si="17"/>
        <v>项</v>
      </c>
    </row>
    <row r="229" s="292" customFormat="1" ht="36" customHeight="1" spans="1:7">
      <c r="A229" s="314" t="s">
        <v>1695</v>
      </c>
      <c r="B229" s="313" t="s">
        <v>1696</v>
      </c>
      <c r="C229" s="317">
        <v>0</v>
      </c>
      <c r="D229" s="317">
        <v>1406</v>
      </c>
      <c r="E229" s="316" t="str">
        <f t="shared" si="15"/>
        <v/>
      </c>
      <c r="F229" s="312" t="str">
        <f t="shared" si="16"/>
        <v>是</v>
      </c>
      <c r="G229" s="292" t="str">
        <f t="shared" si="17"/>
        <v>项</v>
      </c>
    </row>
    <row r="230" s="292" customFormat="1" ht="36" customHeight="1" spans="1:7">
      <c r="A230" s="308" t="s">
        <v>91</v>
      </c>
      <c r="B230" s="309" t="s">
        <v>1697</v>
      </c>
      <c r="C230" s="310">
        <f>SUM(C231)</f>
        <v>160</v>
      </c>
      <c r="D230" s="310">
        <f>SUM(D231)</f>
        <v>320</v>
      </c>
      <c r="E230" s="316">
        <f t="shared" si="15"/>
        <v>1</v>
      </c>
      <c r="F230" s="312" t="str">
        <f t="shared" si="16"/>
        <v>是</v>
      </c>
      <c r="G230" s="292" t="str">
        <f t="shared" si="17"/>
        <v>类</v>
      </c>
    </row>
    <row r="231" s="292" customFormat="1" ht="36" customHeight="1" spans="1:7">
      <c r="A231" s="325">
        <v>23304</v>
      </c>
      <c r="B231" s="309" t="s">
        <v>1698</v>
      </c>
      <c r="C231" s="310">
        <f>SUM(C232:C247)</f>
        <v>160</v>
      </c>
      <c r="D231" s="310">
        <f>SUM(D232:D247)</f>
        <v>320</v>
      </c>
      <c r="E231" s="316">
        <f t="shared" si="15"/>
        <v>1</v>
      </c>
      <c r="F231" s="312" t="str">
        <f t="shared" si="16"/>
        <v>是</v>
      </c>
      <c r="G231" s="292" t="str">
        <f t="shared" si="17"/>
        <v>款</v>
      </c>
    </row>
    <row r="232" s="292" customFormat="1" ht="36" customHeight="1" spans="1:7">
      <c r="A232" s="314" t="s">
        <v>1699</v>
      </c>
      <c r="B232" s="313" t="s">
        <v>1700</v>
      </c>
      <c r="C232" s="315"/>
      <c r="D232" s="315"/>
      <c r="E232" s="316" t="str">
        <f t="shared" si="15"/>
        <v/>
      </c>
      <c r="F232" s="312" t="str">
        <f t="shared" si="16"/>
        <v>否</v>
      </c>
      <c r="G232" s="292" t="str">
        <f t="shared" si="17"/>
        <v>项</v>
      </c>
    </row>
    <row r="233" s="292" customFormat="1" ht="36" customHeight="1" spans="1:7">
      <c r="A233" s="314" t="s">
        <v>1701</v>
      </c>
      <c r="B233" s="313" t="s">
        <v>1702</v>
      </c>
      <c r="C233" s="315"/>
      <c r="D233" s="315"/>
      <c r="E233" s="316" t="str">
        <f t="shared" si="15"/>
        <v/>
      </c>
      <c r="F233" s="312" t="str">
        <f t="shared" si="16"/>
        <v>否</v>
      </c>
      <c r="G233" s="292" t="str">
        <f t="shared" si="17"/>
        <v>项</v>
      </c>
    </row>
    <row r="234" s="292" customFormat="1" ht="36" customHeight="1" spans="1:7">
      <c r="A234" s="314" t="s">
        <v>1703</v>
      </c>
      <c r="B234" s="313" t="s">
        <v>1704</v>
      </c>
      <c r="C234" s="315"/>
      <c r="D234" s="315"/>
      <c r="E234" s="316" t="str">
        <f t="shared" si="15"/>
        <v/>
      </c>
      <c r="F234" s="312" t="str">
        <f t="shared" si="16"/>
        <v>否</v>
      </c>
      <c r="G234" s="292" t="str">
        <f t="shared" si="17"/>
        <v>项</v>
      </c>
    </row>
    <row r="235" s="292" customFormat="1" ht="36" customHeight="1" spans="1:7">
      <c r="A235" s="314" t="s">
        <v>1705</v>
      </c>
      <c r="B235" s="313" t="s">
        <v>1706</v>
      </c>
      <c r="C235" s="315"/>
      <c r="D235" s="315"/>
      <c r="E235" s="316" t="str">
        <f t="shared" si="15"/>
        <v/>
      </c>
      <c r="F235" s="312" t="str">
        <f t="shared" si="16"/>
        <v>否</v>
      </c>
      <c r="G235" s="292" t="str">
        <f t="shared" si="17"/>
        <v>项</v>
      </c>
    </row>
    <row r="236" s="292" customFormat="1" ht="36" customHeight="1" spans="1:7">
      <c r="A236" s="314" t="s">
        <v>1707</v>
      </c>
      <c r="B236" s="313" t="s">
        <v>1708</v>
      </c>
      <c r="C236" s="315"/>
      <c r="D236" s="315"/>
      <c r="E236" s="316" t="str">
        <f t="shared" si="15"/>
        <v/>
      </c>
      <c r="F236" s="312" t="str">
        <f t="shared" si="16"/>
        <v>否</v>
      </c>
      <c r="G236" s="292" t="str">
        <f t="shared" si="17"/>
        <v>项</v>
      </c>
    </row>
    <row r="237" s="292" customFormat="1" ht="36" customHeight="1" spans="1:7">
      <c r="A237" s="314" t="s">
        <v>1709</v>
      </c>
      <c r="B237" s="313" t="s">
        <v>1710</v>
      </c>
      <c r="C237" s="315"/>
      <c r="D237" s="315"/>
      <c r="E237" s="316" t="str">
        <f t="shared" si="15"/>
        <v/>
      </c>
      <c r="F237" s="312" t="str">
        <f t="shared" si="16"/>
        <v>否</v>
      </c>
      <c r="G237" s="292" t="str">
        <f t="shared" si="17"/>
        <v>项</v>
      </c>
    </row>
    <row r="238" s="292" customFormat="1" ht="36" customHeight="1" spans="1:7">
      <c r="A238" s="314" t="s">
        <v>1711</v>
      </c>
      <c r="B238" s="313" t="s">
        <v>1712</v>
      </c>
      <c r="C238" s="315"/>
      <c r="D238" s="315"/>
      <c r="E238" s="316" t="str">
        <f t="shared" si="15"/>
        <v/>
      </c>
      <c r="F238" s="312" t="str">
        <f t="shared" si="16"/>
        <v>否</v>
      </c>
      <c r="G238" s="292" t="str">
        <f t="shared" si="17"/>
        <v>项</v>
      </c>
    </row>
    <row r="239" s="292" customFormat="1" ht="36" customHeight="1" spans="1:7">
      <c r="A239" s="314" t="s">
        <v>1713</v>
      </c>
      <c r="B239" s="313" t="s">
        <v>1714</v>
      </c>
      <c r="C239" s="315"/>
      <c r="D239" s="315"/>
      <c r="E239" s="316" t="str">
        <f t="shared" si="15"/>
        <v/>
      </c>
      <c r="F239" s="312" t="str">
        <f t="shared" si="16"/>
        <v>否</v>
      </c>
      <c r="G239" s="292" t="str">
        <f t="shared" si="17"/>
        <v>项</v>
      </c>
    </row>
    <row r="240" s="292" customFormat="1" ht="36" customHeight="1" spans="1:7">
      <c r="A240" s="314" t="s">
        <v>1715</v>
      </c>
      <c r="B240" s="313" t="s">
        <v>1716</v>
      </c>
      <c r="C240" s="315"/>
      <c r="D240" s="315"/>
      <c r="E240" s="316" t="str">
        <f t="shared" si="15"/>
        <v/>
      </c>
      <c r="F240" s="312" t="str">
        <f t="shared" si="16"/>
        <v>否</v>
      </c>
      <c r="G240" s="292" t="str">
        <f t="shared" si="17"/>
        <v>项</v>
      </c>
    </row>
    <row r="241" s="292" customFormat="1" ht="36" customHeight="1" spans="1:7">
      <c r="A241" s="314" t="s">
        <v>1717</v>
      </c>
      <c r="B241" s="313" t="s">
        <v>1718</v>
      </c>
      <c r="C241" s="315"/>
      <c r="D241" s="315"/>
      <c r="E241" s="316" t="str">
        <f t="shared" si="15"/>
        <v/>
      </c>
      <c r="F241" s="312" t="str">
        <f t="shared" si="16"/>
        <v>否</v>
      </c>
      <c r="G241" s="292" t="str">
        <f t="shared" si="17"/>
        <v>项</v>
      </c>
    </row>
    <row r="242" s="292" customFormat="1" ht="36" customHeight="1" spans="1:7">
      <c r="A242" s="314" t="s">
        <v>1719</v>
      </c>
      <c r="B242" s="313" t="s">
        <v>1720</v>
      </c>
      <c r="C242" s="315"/>
      <c r="D242" s="315"/>
      <c r="E242" s="316" t="str">
        <f t="shared" si="15"/>
        <v/>
      </c>
      <c r="F242" s="312" t="str">
        <f t="shared" si="16"/>
        <v>否</v>
      </c>
      <c r="G242" s="292" t="str">
        <f t="shared" si="17"/>
        <v>项</v>
      </c>
    </row>
    <row r="243" s="292" customFormat="1" ht="36" customHeight="1" spans="1:7">
      <c r="A243" s="314" t="s">
        <v>1721</v>
      </c>
      <c r="B243" s="313" t="s">
        <v>1722</v>
      </c>
      <c r="C243" s="315"/>
      <c r="D243" s="315"/>
      <c r="E243" s="316" t="str">
        <f t="shared" si="15"/>
        <v/>
      </c>
      <c r="F243" s="312" t="str">
        <f t="shared" si="16"/>
        <v>否</v>
      </c>
      <c r="G243" s="292" t="str">
        <f t="shared" si="17"/>
        <v>项</v>
      </c>
    </row>
    <row r="244" s="292" customFormat="1" ht="36" customHeight="1" spans="1:7">
      <c r="A244" s="314" t="s">
        <v>1723</v>
      </c>
      <c r="B244" s="313" t="s">
        <v>1724</v>
      </c>
      <c r="C244" s="315"/>
      <c r="D244" s="315"/>
      <c r="E244" s="316" t="str">
        <f t="shared" si="15"/>
        <v/>
      </c>
      <c r="F244" s="312" t="str">
        <f t="shared" si="16"/>
        <v>否</v>
      </c>
      <c r="G244" s="292" t="str">
        <f t="shared" si="17"/>
        <v>项</v>
      </c>
    </row>
    <row r="245" s="292" customFormat="1" ht="36" customHeight="1" spans="1:7">
      <c r="A245" s="314" t="s">
        <v>1725</v>
      </c>
      <c r="B245" s="313" t="s">
        <v>1726</v>
      </c>
      <c r="C245" s="315">
        <v>60</v>
      </c>
      <c r="D245" s="315">
        <v>70</v>
      </c>
      <c r="E245" s="316">
        <f t="shared" si="15"/>
        <v>0.167</v>
      </c>
      <c r="F245" s="312" t="str">
        <f t="shared" si="16"/>
        <v>是</v>
      </c>
      <c r="G245" s="292" t="str">
        <f t="shared" si="17"/>
        <v>项</v>
      </c>
    </row>
    <row r="246" s="292" customFormat="1" ht="36" customHeight="1" spans="1:7">
      <c r="A246" s="314" t="s">
        <v>1727</v>
      </c>
      <c r="B246" s="313" t="s">
        <v>1728</v>
      </c>
      <c r="C246" s="317">
        <v>100</v>
      </c>
      <c r="D246" s="317">
        <v>100</v>
      </c>
      <c r="E246" s="316">
        <f t="shared" si="15"/>
        <v>0</v>
      </c>
      <c r="F246" s="312" t="str">
        <f t="shared" si="16"/>
        <v>是</v>
      </c>
      <c r="G246" s="292" t="str">
        <f t="shared" si="17"/>
        <v>项</v>
      </c>
    </row>
    <row r="247" s="292" customFormat="1" ht="36" customHeight="1" spans="1:7">
      <c r="A247" s="314" t="s">
        <v>1729</v>
      </c>
      <c r="B247" s="313" t="s">
        <v>1730</v>
      </c>
      <c r="C247" s="317"/>
      <c r="D247" s="317">
        <v>150</v>
      </c>
      <c r="E247" s="316" t="str">
        <f t="shared" si="15"/>
        <v/>
      </c>
      <c r="F247" s="312" t="str">
        <f t="shared" si="16"/>
        <v>是</v>
      </c>
      <c r="G247" s="292" t="str">
        <f t="shared" si="17"/>
        <v>项</v>
      </c>
    </row>
    <row r="248" s="292" customFormat="1" ht="36" customHeight="1" spans="1:7">
      <c r="A248" s="325" t="s">
        <v>1731</v>
      </c>
      <c r="B248" s="309" t="s">
        <v>1732</v>
      </c>
      <c r="C248" s="310"/>
      <c r="D248" s="310"/>
      <c r="E248" s="311"/>
      <c r="F248" s="312" t="str">
        <f t="shared" si="16"/>
        <v>是</v>
      </c>
      <c r="G248" s="292" t="str">
        <f t="shared" si="17"/>
        <v>类</v>
      </c>
    </row>
    <row r="249" s="292" customFormat="1" ht="36" customHeight="1" spans="1:7">
      <c r="A249" s="325" t="s">
        <v>1733</v>
      </c>
      <c r="B249" s="309" t="s">
        <v>1734</v>
      </c>
      <c r="C249" s="319">
        <f>SUM(C250:C261)</f>
        <v>0</v>
      </c>
      <c r="D249" s="319">
        <f>SUM(D250:D261)</f>
        <v>0</v>
      </c>
      <c r="E249" s="320" t="str">
        <f t="shared" si="15"/>
        <v/>
      </c>
      <c r="F249" s="312" t="str">
        <f t="shared" si="16"/>
        <v>否</v>
      </c>
      <c r="G249" s="292" t="str">
        <f t="shared" si="17"/>
        <v>款</v>
      </c>
    </row>
    <row r="250" s="292" customFormat="1" ht="36" customHeight="1" spans="1:7">
      <c r="A250" s="326" t="s">
        <v>1735</v>
      </c>
      <c r="B250" s="313" t="s">
        <v>1736</v>
      </c>
      <c r="C250" s="315"/>
      <c r="D250" s="315"/>
      <c r="E250" s="316" t="str">
        <f t="shared" si="15"/>
        <v/>
      </c>
      <c r="F250" s="312" t="str">
        <f t="shared" si="16"/>
        <v>否</v>
      </c>
      <c r="G250" s="292" t="str">
        <f t="shared" si="17"/>
        <v>项</v>
      </c>
    </row>
    <row r="251" s="292" customFormat="1" ht="36" customHeight="1" spans="1:7">
      <c r="A251" s="326" t="s">
        <v>1737</v>
      </c>
      <c r="B251" s="313" t="s">
        <v>1738</v>
      </c>
      <c r="C251" s="315"/>
      <c r="D251" s="315"/>
      <c r="E251" s="316" t="str">
        <f t="shared" si="15"/>
        <v/>
      </c>
      <c r="F251" s="312" t="str">
        <f t="shared" si="16"/>
        <v>否</v>
      </c>
      <c r="G251" s="292" t="str">
        <f t="shared" si="17"/>
        <v>项</v>
      </c>
    </row>
    <row r="252" s="292" customFormat="1" ht="36" customHeight="1" spans="1:7">
      <c r="A252" s="326" t="s">
        <v>1739</v>
      </c>
      <c r="B252" s="313" t="s">
        <v>1740</v>
      </c>
      <c r="C252" s="315"/>
      <c r="D252" s="315"/>
      <c r="E252" s="316" t="str">
        <f t="shared" si="15"/>
        <v/>
      </c>
      <c r="F252" s="312" t="str">
        <f t="shared" si="16"/>
        <v>否</v>
      </c>
      <c r="G252" s="292" t="str">
        <f t="shared" si="17"/>
        <v>项</v>
      </c>
    </row>
    <row r="253" s="292" customFormat="1" ht="36" customHeight="1" spans="1:7">
      <c r="A253" s="326" t="s">
        <v>1741</v>
      </c>
      <c r="B253" s="313" t="s">
        <v>1742</v>
      </c>
      <c r="C253" s="315"/>
      <c r="D253" s="315"/>
      <c r="E253" s="316" t="str">
        <f t="shared" si="15"/>
        <v/>
      </c>
      <c r="F253" s="312" t="str">
        <f t="shared" si="16"/>
        <v>否</v>
      </c>
      <c r="G253" s="292" t="str">
        <f t="shared" si="17"/>
        <v>项</v>
      </c>
    </row>
    <row r="254" s="292" customFormat="1" ht="36" customHeight="1" spans="1:7">
      <c r="A254" s="326" t="s">
        <v>1743</v>
      </c>
      <c r="B254" s="313" t="s">
        <v>1744</v>
      </c>
      <c r="C254" s="315"/>
      <c r="D254" s="315"/>
      <c r="E254" s="316" t="str">
        <f t="shared" si="15"/>
        <v/>
      </c>
      <c r="F254" s="312" t="str">
        <f t="shared" si="16"/>
        <v>否</v>
      </c>
      <c r="G254" s="292" t="str">
        <f t="shared" si="17"/>
        <v>项</v>
      </c>
    </row>
    <row r="255" s="292" customFormat="1" ht="36" customHeight="1" spans="1:7">
      <c r="A255" s="326" t="s">
        <v>1745</v>
      </c>
      <c r="B255" s="313" t="s">
        <v>1746</v>
      </c>
      <c r="C255" s="315"/>
      <c r="D255" s="315"/>
      <c r="E255" s="316" t="str">
        <f t="shared" si="15"/>
        <v/>
      </c>
      <c r="F255" s="312" t="str">
        <f t="shared" si="16"/>
        <v>否</v>
      </c>
      <c r="G255" s="292" t="str">
        <f t="shared" si="17"/>
        <v>项</v>
      </c>
    </row>
    <row r="256" s="292" customFormat="1" ht="36" customHeight="1" spans="1:7">
      <c r="A256" s="326" t="s">
        <v>1747</v>
      </c>
      <c r="B256" s="313" t="s">
        <v>1748</v>
      </c>
      <c r="C256" s="315"/>
      <c r="D256" s="315"/>
      <c r="E256" s="316" t="str">
        <f t="shared" si="15"/>
        <v/>
      </c>
      <c r="F256" s="312" t="str">
        <f t="shared" si="16"/>
        <v>否</v>
      </c>
      <c r="G256" s="292" t="str">
        <f t="shared" si="17"/>
        <v>项</v>
      </c>
    </row>
    <row r="257" s="292" customFormat="1" ht="36" customHeight="1" spans="1:7">
      <c r="A257" s="326" t="s">
        <v>1749</v>
      </c>
      <c r="B257" s="313" t="s">
        <v>1750</v>
      </c>
      <c r="C257" s="315"/>
      <c r="D257" s="315"/>
      <c r="E257" s="316" t="str">
        <f t="shared" si="15"/>
        <v/>
      </c>
      <c r="F257" s="312" t="str">
        <f t="shared" si="16"/>
        <v>否</v>
      </c>
      <c r="G257" s="292" t="str">
        <f t="shared" si="17"/>
        <v>项</v>
      </c>
    </row>
    <row r="258" s="292" customFormat="1" ht="36" customHeight="1" spans="1:7">
      <c r="A258" s="326" t="s">
        <v>1751</v>
      </c>
      <c r="B258" s="313" t="s">
        <v>1752</v>
      </c>
      <c r="C258" s="315"/>
      <c r="D258" s="315"/>
      <c r="E258" s="316" t="str">
        <f t="shared" si="15"/>
        <v/>
      </c>
      <c r="F258" s="312" t="str">
        <f t="shared" si="16"/>
        <v>否</v>
      </c>
      <c r="G258" s="292" t="str">
        <f t="shared" si="17"/>
        <v>项</v>
      </c>
    </row>
    <row r="259" s="292" customFormat="1" ht="36" customHeight="1" spans="1:7">
      <c r="A259" s="326" t="s">
        <v>1753</v>
      </c>
      <c r="B259" s="313" t="s">
        <v>1754</v>
      </c>
      <c r="C259" s="315"/>
      <c r="D259" s="315"/>
      <c r="E259" s="316" t="str">
        <f t="shared" si="15"/>
        <v/>
      </c>
      <c r="F259" s="312" t="str">
        <f t="shared" si="16"/>
        <v>否</v>
      </c>
      <c r="G259" s="292" t="str">
        <f t="shared" si="17"/>
        <v>项</v>
      </c>
    </row>
    <row r="260" s="292" customFormat="1" ht="36" customHeight="1" spans="1:7">
      <c r="A260" s="326" t="s">
        <v>1755</v>
      </c>
      <c r="B260" s="313" t="s">
        <v>1756</v>
      </c>
      <c r="C260" s="315"/>
      <c r="D260" s="315"/>
      <c r="E260" s="316" t="str">
        <f t="shared" si="15"/>
        <v/>
      </c>
      <c r="F260" s="312" t="str">
        <f t="shared" si="16"/>
        <v>否</v>
      </c>
      <c r="G260" s="292" t="str">
        <f t="shared" si="17"/>
        <v>项</v>
      </c>
    </row>
    <row r="261" s="292" customFormat="1" ht="36" customHeight="1" spans="1:7">
      <c r="A261" s="326" t="s">
        <v>1757</v>
      </c>
      <c r="B261" s="313" t="s">
        <v>1758</v>
      </c>
      <c r="C261" s="315"/>
      <c r="D261" s="315"/>
      <c r="E261" s="316" t="str">
        <f t="shared" si="15"/>
        <v/>
      </c>
      <c r="F261" s="312" t="str">
        <f t="shared" si="16"/>
        <v>否</v>
      </c>
      <c r="G261" s="292" t="str">
        <f t="shared" si="17"/>
        <v>项</v>
      </c>
    </row>
    <row r="262" s="292" customFormat="1" ht="36" customHeight="1" spans="1:7">
      <c r="A262" s="325" t="s">
        <v>1759</v>
      </c>
      <c r="B262" s="309" t="s">
        <v>1760</v>
      </c>
      <c r="C262" s="319">
        <f>SUM(C263:C268)</f>
        <v>0</v>
      </c>
      <c r="D262" s="319">
        <f>SUM(D263:D268)</f>
        <v>0</v>
      </c>
      <c r="E262" s="320" t="str">
        <f t="shared" si="15"/>
        <v/>
      </c>
      <c r="F262" s="312" t="str">
        <f t="shared" si="16"/>
        <v>否</v>
      </c>
      <c r="G262" s="292" t="str">
        <f t="shared" si="17"/>
        <v>款</v>
      </c>
    </row>
    <row r="263" s="292" customFormat="1" ht="36" customHeight="1" spans="1:7">
      <c r="A263" s="326" t="s">
        <v>1761</v>
      </c>
      <c r="B263" s="313" t="s">
        <v>1762</v>
      </c>
      <c r="C263" s="315"/>
      <c r="D263" s="315"/>
      <c r="E263" s="316" t="str">
        <f t="shared" si="15"/>
        <v/>
      </c>
      <c r="F263" s="312" t="str">
        <f t="shared" si="16"/>
        <v>否</v>
      </c>
      <c r="G263" s="292" t="str">
        <f t="shared" si="17"/>
        <v>项</v>
      </c>
    </row>
    <row r="264" s="292" customFormat="1" ht="36" customHeight="1" spans="1:7">
      <c r="A264" s="326" t="s">
        <v>1763</v>
      </c>
      <c r="B264" s="313" t="s">
        <v>1764</v>
      </c>
      <c r="C264" s="315"/>
      <c r="D264" s="315"/>
      <c r="E264" s="316" t="str">
        <f t="shared" ref="E264:E274" si="19">IF(C264&gt;0,D264/C264-1,IF(C264&lt;0,-(D264/C264-1),""))</f>
        <v/>
      </c>
      <c r="F264" s="312" t="str">
        <f t="shared" si="16"/>
        <v>否</v>
      </c>
      <c r="G264" s="292" t="str">
        <f t="shared" si="17"/>
        <v>项</v>
      </c>
    </row>
    <row r="265" s="292" customFormat="1" ht="36" customHeight="1" spans="1:7">
      <c r="A265" s="326" t="s">
        <v>1765</v>
      </c>
      <c r="B265" s="313" t="s">
        <v>1766</v>
      </c>
      <c r="C265" s="315"/>
      <c r="D265" s="315"/>
      <c r="E265" s="316" t="str">
        <f t="shared" si="19"/>
        <v/>
      </c>
      <c r="F265" s="312" t="str">
        <f t="shared" si="16"/>
        <v>否</v>
      </c>
      <c r="G265" s="292" t="str">
        <f t="shared" si="17"/>
        <v>项</v>
      </c>
    </row>
    <row r="266" s="292" customFormat="1" ht="36" customHeight="1" spans="1:7">
      <c r="A266" s="326" t="s">
        <v>1767</v>
      </c>
      <c r="B266" s="313" t="s">
        <v>1768</v>
      </c>
      <c r="C266" s="315"/>
      <c r="D266" s="315"/>
      <c r="E266" s="316" t="str">
        <f t="shared" si="19"/>
        <v/>
      </c>
      <c r="F266" s="312" t="str">
        <f t="shared" si="16"/>
        <v>否</v>
      </c>
      <c r="G266" s="292" t="str">
        <f t="shared" si="17"/>
        <v>项</v>
      </c>
    </row>
    <row r="267" s="292" customFormat="1" ht="36" customHeight="1" spans="1:7">
      <c r="A267" s="326" t="s">
        <v>1769</v>
      </c>
      <c r="B267" s="313" t="s">
        <v>1770</v>
      </c>
      <c r="C267" s="315"/>
      <c r="D267" s="315"/>
      <c r="E267" s="316" t="str">
        <f t="shared" si="19"/>
        <v/>
      </c>
      <c r="F267" s="312" t="str">
        <f t="shared" si="16"/>
        <v>否</v>
      </c>
      <c r="G267" s="292" t="str">
        <f t="shared" si="17"/>
        <v>项</v>
      </c>
    </row>
    <row r="268" s="292" customFormat="1" ht="36" customHeight="1" spans="1:7">
      <c r="A268" s="326" t="s">
        <v>1771</v>
      </c>
      <c r="B268" s="313" t="s">
        <v>1772</v>
      </c>
      <c r="C268" s="315"/>
      <c r="D268" s="315"/>
      <c r="E268" s="316" t="str">
        <f t="shared" si="19"/>
        <v/>
      </c>
      <c r="F268" s="312" t="str">
        <f t="shared" si="16"/>
        <v>否</v>
      </c>
      <c r="G268" s="292" t="str">
        <f t="shared" si="17"/>
        <v>项</v>
      </c>
    </row>
    <row r="269" s="292" customFormat="1" ht="36" customHeight="1" spans="1:6">
      <c r="A269" s="314"/>
      <c r="B269" s="313"/>
      <c r="C269" s="317"/>
      <c r="D269" s="317"/>
      <c r="E269" s="316" t="str">
        <f t="shared" si="19"/>
        <v/>
      </c>
      <c r="F269" s="312" t="str">
        <f>IF(LEN(A269)=3,"是",IF(B269&lt;&gt;"",IF(SUM(C269:D269)&lt;&gt;0,"是","否"),"是"))</f>
        <v>是</v>
      </c>
    </row>
    <row r="270" s="292" customFormat="1" ht="36" customHeight="1" spans="1:6">
      <c r="A270" s="328"/>
      <c r="B270" s="329" t="s">
        <v>1795</v>
      </c>
      <c r="C270" s="310">
        <f>SUM(C4,C20,C32,C43,C103,C131,C183,C187,C213,C230,C248)</f>
        <v>62822</v>
      </c>
      <c r="D270" s="310">
        <f>SUM(D4,D20,D32,D43,D103,D131,D183,D187,D213,D230,D248)</f>
        <v>63973</v>
      </c>
      <c r="E270" s="316">
        <f t="shared" si="19"/>
        <v>0.018</v>
      </c>
      <c r="F270" s="312" t="str">
        <f>IF(LEN(A270)=3,"是",IF(B270&lt;&gt;"",IF(SUM(C270:D270)&lt;&gt;0,"是","否"),"是"))</f>
        <v>是</v>
      </c>
    </row>
    <row r="271" s="292" customFormat="1" ht="36" customHeight="1" spans="1:6">
      <c r="A271" s="330" t="s">
        <v>1775</v>
      </c>
      <c r="B271" s="331" t="s">
        <v>96</v>
      </c>
      <c r="C271" s="150">
        <f>SUM(C272,C275,C276,C277)</f>
        <v>37100</v>
      </c>
      <c r="D271" s="150">
        <f>SUM(D272,D275,D276,D277)</f>
        <v>31800</v>
      </c>
      <c r="E271" s="316">
        <f t="shared" si="19"/>
        <v>-0.143</v>
      </c>
      <c r="F271" s="312" t="str">
        <f t="shared" ref="F270:F280" si="20">IF(LEN(A271)=3,"是",IF(B271&lt;&gt;"",IF(SUM(C271:D271)&lt;&gt;0,"是","否"),"是"))</f>
        <v>是</v>
      </c>
    </row>
    <row r="272" s="292" customFormat="1" ht="36" customHeight="1" spans="1:6">
      <c r="A272" s="330" t="s">
        <v>1776</v>
      </c>
      <c r="B272" s="332" t="s">
        <v>1777</v>
      </c>
      <c r="C272" s="131">
        <f>SUM(C273:C274)</f>
        <v>2100</v>
      </c>
      <c r="D272" s="131">
        <f>SUM(D273:D274)</f>
        <v>1800</v>
      </c>
      <c r="E272" s="316">
        <f t="shared" si="19"/>
        <v>-0.143</v>
      </c>
      <c r="F272" s="312" t="str">
        <f t="shared" si="20"/>
        <v>是</v>
      </c>
    </row>
    <row r="273" s="292" customFormat="1" ht="36" customHeight="1" spans="1:6">
      <c r="A273" s="333" t="s">
        <v>1796</v>
      </c>
      <c r="B273" s="332" t="s">
        <v>1797</v>
      </c>
      <c r="C273" s="131"/>
      <c r="D273" s="131"/>
      <c r="E273" s="316" t="str">
        <f t="shared" si="19"/>
        <v/>
      </c>
      <c r="F273" s="312" t="str">
        <f t="shared" si="20"/>
        <v>否</v>
      </c>
    </row>
    <row r="274" s="292" customFormat="1" ht="36" customHeight="1" spans="1:6">
      <c r="A274" s="333" t="s">
        <v>1778</v>
      </c>
      <c r="B274" s="332" t="s">
        <v>1779</v>
      </c>
      <c r="C274" s="131">
        <v>2100</v>
      </c>
      <c r="D274" s="131">
        <v>1800</v>
      </c>
      <c r="E274" s="316">
        <f t="shared" si="19"/>
        <v>-0.143</v>
      </c>
      <c r="F274" s="312" t="str">
        <f t="shared" si="20"/>
        <v>是</v>
      </c>
    </row>
    <row r="275" s="292" customFormat="1" ht="36" customHeight="1" spans="1:6">
      <c r="A275" s="333" t="s">
        <v>1798</v>
      </c>
      <c r="B275" s="332" t="s">
        <v>1783</v>
      </c>
      <c r="C275" s="131">
        <v>35000</v>
      </c>
      <c r="D275" s="131">
        <v>30000</v>
      </c>
      <c r="E275" s="316">
        <f t="shared" ref="E275:E280" si="21">IF(C275&gt;0,D275/C275-1,IF(C275&lt;0,-(D275/C275-1),""))</f>
        <v>-0.143</v>
      </c>
      <c r="F275" s="312" t="str">
        <f t="shared" si="20"/>
        <v>是</v>
      </c>
    </row>
    <row r="276" s="292" customFormat="1" ht="36" customHeight="1" spans="1:6">
      <c r="A276" s="333" t="s">
        <v>1784</v>
      </c>
      <c r="B276" s="332" t="s">
        <v>1785</v>
      </c>
      <c r="C276" s="131"/>
      <c r="D276" s="131"/>
      <c r="E276" s="316" t="str">
        <f t="shared" si="21"/>
        <v/>
      </c>
      <c r="F276" s="312" t="str">
        <f t="shared" si="20"/>
        <v>否</v>
      </c>
    </row>
    <row r="277" ht="36" customHeight="1" spans="1:6">
      <c r="A277" s="333" t="s">
        <v>1799</v>
      </c>
      <c r="B277" s="334" t="s">
        <v>1800</v>
      </c>
      <c r="C277" s="131"/>
      <c r="D277" s="131"/>
      <c r="E277" s="316" t="str">
        <f t="shared" si="21"/>
        <v/>
      </c>
      <c r="F277" s="312" t="str">
        <f t="shared" si="20"/>
        <v>否</v>
      </c>
    </row>
    <row r="278" ht="36" customHeight="1" spans="1:6">
      <c r="A278" s="330" t="s">
        <v>1786</v>
      </c>
      <c r="B278" s="335" t="s">
        <v>1787</v>
      </c>
      <c r="C278" s="150"/>
      <c r="D278" s="150">
        <v>7000</v>
      </c>
      <c r="E278" s="316" t="str">
        <f t="shared" si="21"/>
        <v/>
      </c>
      <c r="F278" s="312" t="str">
        <f t="shared" si="20"/>
        <v>是</v>
      </c>
    </row>
    <row r="279" ht="36" customHeight="1" spans="1:6">
      <c r="A279" s="330"/>
      <c r="B279" s="335" t="s">
        <v>1801</v>
      </c>
      <c r="C279" s="150"/>
      <c r="D279" s="131"/>
      <c r="E279" s="316" t="str">
        <f t="shared" si="21"/>
        <v/>
      </c>
      <c r="F279" s="312" t="str">
        <f t="shared" si="20"/>
        <v>否</v>
      </c>
    </row>
    <row r="280" ht="36" customHeight="1" spans="1:6">
      <c r="A280" s="336"/>
      <c r="B280" s="337" t="s">
        <v>103</v>
      </c>
      <c r="C280" s="150">
        <f>SUM(C270,C271,C278,C279)</f>
        <v>99922</v>
      </c>
      <c r="D280" s="150">
        <f>SUM(D270,D271,D278,D279)</f>
        <v>102773</v>
      </c>
      <c r="E280" s="316">
        <f t="shared" si="21"/>
        <v>0.029</v>
      </c>
      <c r="F280" s="312" t="str">
        <f t="shared" si="20"/>
        <v>是</v>
      </c>
    </row>
    <row r="281" spans="3:4">
      <c r="C281" s="338"/>
      <c r="D281" s="338"/>
    </row>
    <row r="282" spans="3:4">
      <c r="C282" s="338"/>
      <c r="D282" s="338"/>
    </row>
    <row r="283" spans="3:4">
      <c r="C283" s="338"/>
      <c r="D283" s="338"/>
    </row>
  </sheetData>
  <mergeCells count="1">
    <mergeCell ref="B1:E1"/>
  </mergeCells>
  <conditionalFormatting sqref="B277:D277 F277:G277">
    <cfRule type="expression" dxfId="2" priority="10" stopIfTrue="1">
      <formula>"len($A:$A)=3"</formula>
    </cfRule>
  </conditionalFormatting>
  <conditionalFormatting sqref="C277:D277 F277:G277">
    <cfRule type="expression" dxfId="2" priority="4" stopIfTrue="1">
      <formula>"len($A:$A)=3"</formula>
    </cfRule>
  </conditionalFormatting>
  <conditionalFormatting sqref="D277 F277:G277">
    <cfRule type="expression" dxfId="2" priority="3" stopIfTrue="1">
      <formula>"len($A:$A)=3"</formula>
    </cfRule>
  </conditionalFormatting>
  <conditionalFormatting sqref="B278:D279 F278:G279">
    <cfRule type="expression" dxfId="2" priority="8" stopIfTrue="1">
      <formula>"len($A:$A)=3"</formula>
    </cfRule>
  </conditionalFormatting>
  <conditionalFormatting sqref="C278:D279 F278:G279">
    <cfRule type="expression" dxfId="2" priority="2" stopIfTrue="1">
      <formula>"len($A:$A)=3"</formula>
    </cfRule>
  </conditionalFormatting>
  <conditionalFormatting sqref="D278 F278:G278">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topLeftCell="A4" workbookViewId="0">
      <selection activeCell="F14" sqref="F14"/>
    </sheetView>
  </sheetViews>
  <sheetFormatPr defaultColWidth="9" defaultRowHeight="13.5" outlineLevelCol="4"/>
  <cols>
    <col min="1" max="1" width="52.1333333333333" style="194" customWidth="1"/>
    <col min="2" max="4" width="20.6333333333333" customWidth="1"/>
    <col min="5" max="5" width="9" hidden="1" customWidth="1"/>
  </cols>
  <sheetData>
    <row r="1" s="278" customFormat="1" ht="45" customHeight="1" spans="1:5">
      <c r="A1" s="279" t="s">
        <v>1802</v>
      </c>
      <c r="B1" s="279"/>
      <c r="C1" s="279"/>
      <c r="D1" s="279"/>
      <c r="E1" s="280"/>
    </row>
    <row r="2" ht="20.1" customHeight="1" spans="1:5">
      <c r="A2" s="281"/>
      <c r="B2" s="282"/>
      <c r="C2" s="283"/>
      <c r="D2" s="283" t="s">
        <v>2</v>
      </c>
      <c r="E2" s="194"/>
    </row>
    <row r="3" ht="45" customHeight="1" spans="1:5">
      <c r="A3" s="189" t="s">
        <v>1211</v>
      </c>
      <c r="B3" s="122" t="s">
        <v>105</v>
      </c>
      <c r="C3" s="122" t="s">
        <v>6</v>
      </c>
      <c r="D3" s="122" t="s">
        <v>106</v>
      </c>
      <c r="E3" s="284" t="s">
        <v>8</v>
      </c>
    </row>
    <row r="4" ht="36" customHeight="1" spans="1:5">
      <c r="A4" s="285" t="s">
        <v>1309</v>
      </c>
      <c r="B4" s="286"/>
      <c r="C4" s="286"/>
      <c r="D4" s="287"/>
      <c r="E4" s="160" t="str">
        <f>IF(A4&lt;&gt;"",IF(SUM(B4:C4)&lt;&gt;0,"是","否"),"是")</f>
        <v>否</v>
      </c>
    </row>
    <row r="5" ht="36" customHeight="1" spans="1:5">
      <c r="A5" s="285" t="s">
        <v>1340</v>
      </c>
      <c r="B5" s="286"/>
      <c r="C5" s="286"/>
      <c r="D5" s="287"/>
      <c r="E5" s="160" t="str">
        <f t="shared" ref="E5:E15" si="0">IF(A5&lt;&gt;"",IF(SUM(B5:C5)&lt;&gt;0,"是","否"),"是")</f>
        <v>否</v>
      </c>
    </row>
    <row r="6" ht="36" customHeight="1" spans="1:5">
      <c r="A6" s="285" t="s">
        <v>1360</v>
      </c>
      <c r="B6" s="286"/>
      <c r="C6" s="286"/>
      <c r="D6" s="287"/>
      <c r="E6" s="160" t="str">
        <f t="shared" si="0"/>
        <v>否</v>
      </c>
    </row>
    <row r="7" ht="36" customHeight="1" spans="1:5">
      <c r="A7" s="288" t="s">
        <v>1372</v>
      </c>
      <c r="B7" s="286"/>
      <c r="C7" s="286"/>
      <c r="D7" s="287"/>
      <c r="E7" s="289" t="str">
        <f t="shared" si="0"/>
        <v>否</v>
      </c>
    </row>
    <row r="8" ht="36" customHeight="1" spans="1:5">
      <c r="A8" s="285" t="s">
        <v>1468</v>
      </c>
      <c r="B8" s="286"/>
      <c r="C8" s="286"/>
      <c r="D8" s="287"/>
      <c r="E8" s="160" t="str">
        <f t="shared" si="0"/>
        <v>否</v>
      </c>
    </row>
    <row r="9" ht="36" customHeight="1" spans="1:5">
      <c r="A9" s="285" t="s">
        <v>1509</v>
      </c>
      <c r="B9" s="286"/>
      <c r="C9" s="286"/>
      <c r="D9" s="287"/>
      <c r="E9" s="160" t="str">
        <f t="shared" si="0"/>
        <v>否</v>
      </c>
    </row>
    <row r="10" ht="36" customHeight="1" spans="1:5">
      <c r="A10" s="288" t="s">
        <v>1607</v>
      </c>
      <c r="B10" s="286"/>
      <c r="C10" s="286"/>
      <c r="D10" s="287"/>
      <c r="E10" s="289" t="str">
        <f t="shared" si="0"/>
        <v>否</v>
      </c>
    </row>
    <row r="11" ht="36" customHeight="1" spans="1:5">
      <c r="A11" s="285" t="s">
        <v>1614</v>
      </c>
      <c r="B11" s="286"/>
      <c r="C11" s="286"/>
      <c r="D11" s="287"/>
      <c r="E11" s="160" t="str">
        <f t="shared" si="0"/>
        <v>否</v>
      </c>
    </row>
    <row r="12" ht="36" customHeight="1" spans="1:5">
      <c r="A12" s="288" t="s">
        <v>1664</v>
      </c>
      <c r="B12" s="286"/>
      <c r="C12" s="286"/>
      <c r="D12" s="287"/>
      <c r="E12" s="289" t="str">
        <f t="shared" si="0"/>
        <v>否</v>
      </c>
    </row>
    <row r="13" ht="36" customHeight="1" spans="1:5">
      <c r="A13" s="288" t="s">
        <v>1697</v>
      </c>
      <c r="B13" s="286"/>
      <c r="C13" s="286"/>
      <c r="D13" s="287"/>
      <c r="E13" s="289" t="str">
        <f t="shared" si="0"/>
        <v>否</v>
      </c>
    </row>
    <row r="14" ht="36" customHeight="1" spans="1:5">
      <c r="A14" s="288" t="s">
        <v>1732</v>
      </c>
      <c r="B14" s="286"/>
      <c r="C14" s="286"/>
      <c r="D14" s="287"/>
      <c r="E14" s="289" t="str">
        <f t="shared" si="0"/>
        <v>否</v>
      </c>
    </row>
    <row r="15" ht="36" customHeight="1" spans="1:5">
      <c r="A15" s="290" t="s">
        <v>1803</v>
      </c>
      <c r="B15" s="291">
        <f>SUM(B4:B14)</f>
        <v>0</v>
      </c>
      <c r="C15" s="291">
        <f>SUM(C4:C14)</f>
        <v>0</v>
      </c>
      <c r="D15" s="291"/>
      <c r="E15" s="160" t="str">
        <f t="shared" si="0"/>
        <v>否</v>
      </c>
    </row>
    <row r="16" spans="1:4">
      <c r="A16" s="192" t="s">
        <v>1235</v>
      </c>
      <c r="B16" s="192"/>
      <c r="C16" s="192"/>
      <c r="D16" s="192"/>
    </row>
  </sheetData>
  <mergeCells count="2">
    <mergeCell ref="A1:D1"/>
    <mergeCell ref="A16:D16"/>
  </mergeCells>
  <conditionalFormatting sqref="E4:G15">
    <cfRule type="cellIs" dxfId="1" priority="2" stopIfTrue="1" operator="lessThan">
      <formula>0</formula>
    </cfRule>
  </conditionalFormatting>
  <conditionalFormatting sqref="E13:G15">
    <cfRule type="cellIs" dxfId="1"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topLeftCell="A32" workbookViewId="0">
      <selection activeCell="H39" sqref="H39"/>
    </sheetView>
  </sheetViews>
  <sheetFormatPr defaultColWidth="9" defaultRowHeight="14.25" outlineLevelCol="4"/>
  <cols>
    <col min="1" max="1" width="50.775" style="215" customWidth="1"/>
    <col min="2" max="3" width="20.6333333333333" style="244" customWidth="1"/>
    <col min="4" max="4" width="20.6333333333333" style="215" customWidth="1"/>
    <col min="5" max="5" width="4.21666666666667" style="215" hidden="1" customWidth="1"/>
    <col min="6" max="6" width="13.775" style="215"/>
    <col min="7" max="16384" width="9" style="215"/>
  </cols>
  <sheetData>
    <row r="1" ht="45" customHeight="1" spans="1:4">
      <c r="A1" s="195" t="s">
        <v>1804</v>
      </c>
      <c r="B1" s="195"/>
      <c r="C1" s="195"/>
      <c r="D1" s="195"/>
    </row>
    <row r="2" ht="20.1" customHeight="1" spans="1:4">
      <c r="A2" s="258"/>
      <c r="B2" s="259"/>
      <c r="C2" s="260"/>
      <c r="D2" s="261" t="s">
        <v>1805</v>
      </c>
    </row>
    <row r="3" ht="45" customHeight="1" spans="1:5">
      <c r="A3" s="220" t="s">
        <v>1806</v>
      </c>
      <c r="B3" s="122" t="s">
        <v>5</v>
      </c>
      <c r="C3" s="122" t="s">
        <v>6</v>
      </c>
      <c r="D3" s="122" t="s">
        <v>7</v>
      </c>
      <c r="E3" s="215" t="s">
        <v>8</v>
      </c>
    </row>
    <row r="4" ht="36" customHeight="1" spans="1:5">
      <c r="A4" s="184" t="s">
        <v>1807</v>
      </c>
      <c r="B4" s="262">
        <f>SUM(B5:B22)</f>
        <v>0</v>
      </c>
      <c r="C4" s="262">
        <f>SUM(C5:C22)</f>
        <v>0</v>
      </c>
      <c r="D4" s="201"/>
      <c r="E4" s="263" t="str">
        <f t="shared" ref="E4:E41" si="0">IF(A4&lt;&gt;"",IF(SUM(B4:C4)&lt;&gt;0,"是","否"),"是")</f>
        <v>否</v>
      </c>
    </row>
    <row r="5" ht="36" customHeight="1" spans="1:5">
      <c r="A5" s="251" t="s">
        <v>1808</v>
      </c>
      <c r="B5" s="264"/>
      <c r="C5" s="265"/>
      <c r="D5" s="266"/>
      <c r="E5" s="263" t="str">
        <f t="shared" si="0"/>
        <v>否</v>
      </c>
    </row>
    <row r="6" ht="36" customHeight="1" spans="1:5">
      <c r="A6" s="251" t="s">
        <v>1809</v>
      </c>
      <c r="B6" s="264"/>
      <c r="C6" s="264"/>
      <c r="D6" s="266"/>
      <c r="E6" s="263" t="str">
        <f t="shared" si="0"/>
        <v>否</v>
      </c>
    </row>
    <row r="7" ht="36" customHeight="1" spans="1:5">
      <c r="A7" s="251" t="s">
        <v>1810</v>
      </c>
      <c r="B7" s="267"/>
      <c r="C7" s="265"/>
      <c r="D7" s="266"/>
      <c r="E7" s="263" t="str">
        <f t="shared" si="0"/>
        <v>否</v>
      </c>
    </row>
    <row r="8" ht="36" customHeight="1" spans="1:5">
      <c r="A8" s="251" t="s">
        <v>1811</v>
      </c>
      <c r="B8" s="264"/>
      <c r="C8" s="265"/>
      <c r="D8" s="266"/>
      <c r="E8" s="263" t="str">
        <f t="shared" si="0"/>
        <v>否</v>
      </c>
    </row>
    <row r="9" ht="36" customHeight="1" spans="1:5">
      <c r="A9" s="251" t="s">
        <v>1812</v>
      </c>
      <c r="B9" s="267"/>
      <c r="C9" s="265"/>
      <c r="D9" s="266"/>
      <c r="E9" s="263" t="str">
        <f t="shared" si="0"/>
        <v>否</v>
      </c>
    </row>
    <row r="10" ht="36" customHeight="1" spans="1:5">
      <c r="A10" s="251" t="s">
        <v>1813</v>
      </c>
      <c r="B10" s="264"/>
      <c r="C10" s="265"/>
      <c r="D10" s="266"/>
      <c r="E10" s="263" t="str">
        <f t="shared" si="0"/>
        <v>否</v>
      </c>
    </row>
    <row r="11" ht="36" customHeight="1" spans="1:5">
      <c r="A11" s="251" t="s">
        <v>1814</v>
      </c>
      <c r="B11" s="264"/>
      <c r="C11" s="265"/>
      <c r="D11" s="266"/>
      <c r="E11" s="263" t="str">
        <f t="shared" si="0"/>
        <v>否</v>
      </c>
    </row>
    <row r="12" ht="36" customHeight="1" spans="1:5">
      <c r="A12" s="251" t="s">
        <v>1815</v>
      </c>
      <c r="B12" s="264"/>
      <c r="C12" s="265"/>
      <c r="D12" s="266"/>
      <c r="E12" s="263" t="str">
        <f t="shared" si="0"/>
        <v>否</v>
      </c>
    </row>
    <row r="13" ht="36" customHeight="1" spans="1:5">
      <c r="A13" s="251" t="s">
        <v>1816</v>
      </c>
      <c r="B13" s="268"/>
      <c r="C13" s="264"/>
      <c r="D13" s="266"/>
      <c r="E13" s="263" t="str">
        <f t="shared" si="0"/>
        <v>否</v>
      </c>
    </row>
    <row r="14" ht="36" customHeight="1" spans="1:5">
      <c r="A14" s="251" t="s">
        <v>1817</v>
      </c>
      <c r="B14" s="268"/>
      <c r="C14" s="265"/>
      <c r="D14" s="266"/>
      <c r="E14" s="263" t="str">
        <f t="shared" si="0"/>
        <v>否</v>
      </c>
    </row>
    <row r="15" ht="36" customHeight="1" spans="1:5">
      <c r="A15" s="251" t="s">
        <v>1818</v>
      </c>
      <c r="B15" s="268"/>
      <c r="C15" s="269"/>
      <c r="D15" s="266"/>
      <c r="E15" s="263" t="str">
        <f t="shared" si="0"/>
        <v>否</v>
      </c>
    </row>
    <row r="16" ht="36" customHeight="1" spans="1:5">
      <c r="A16" s="251" t="s">
        <v>1819</v>
      </c>
      <c r="B16" s="268"/>
      <c r="C16" s="269"/>
      <c r="D16" s="266"/>
      <c r="E16" s="263" t="str">
        <f t="shared" si="0"/>
        <v>否</v>
      </c>
    </row>
    <row r="17" ht="36" customHeight="1" spans="1:5">
      <c r="A17" s="251" t="s">
        <v>1820</v>
      </c>
      <c r="B17" s="264"/>
      <c r="C17" s="265"/>
      <c r="D17" s="266"/>
      <c r="E17" s="263" t="str">
        <f t="shared" si="0"/>
        <v>否</v>
      </c>
    </row>
    <row r="18" ht="36" customHeight="1" spans="1:5">
      <c r="A18" s="251" t="s">
        <v>1821</v>
      </c>
      <c r="B18" s="268"/>
      <c r="C18" s="269"/>
      <c r="D18" s="266"/>
      <c r="E18" s="263" t="str">
        <f t="shared" si="0"/>
        <v>否</v>
      </c>
    </row>
    <row r="19" ht="36" customHeight="1" spans="1:5">
      <c r="A19" s="251" t="s">
        <v>1822</v>
      </c>
      <c r="B19" s="268"/>
      <c r="C19" s="269"/>
      <c r="D19" s="266"/>
      <c r="E19" s="263" t="str">
        <f t="shared" si="0"/>
        <v>否</v>
      </c>
    </row>
    <row r="20" ht="36" customHeight="1" spans="1:5">
      <c r="A20" s="251" t="s">
        <v>1823</v>
      </c>
      <c r="B20" s="264"/>
      <c r="C20" s="269"/>
      <c r="D20" s="266" t="str">
        <f>IF(B20&gt;0,C20/B20-1,IF(B20&lt;0,-(C20/B20-1),""))</f>
        <v/>
      </c>
      <c r="E20" s="263" t="str">
        <f t="shared" si="0"/>
        <v>否</v>
      </c>
    </row>
    <row r="21" ht="36" customHeight="1" spans="1:5">
      <c r="A21" s="251" t="s">
        <v>1824</v>
      </c>
      <c r="B21" s="268"/>
      <c r="C21" s="265"/>
      <c r="D21" s="266"/>
      <c r="E21" s="263" t="str">
        <f t="shared" si="0"/>
        <v>否</v>
      </c>
    </row>
    <row r="22" ht="36" customHeight="1" spans="1:5">
      <c r="A22" s="251" t="s">
        <v>1825</v>
      </c>
      <c r="B22" s="268"/>
      <c r="C22" s="265"/>
      <c r="D22" s="266"/>
      <c r="E22" s="263" t="str">
        <f t="shared" si="0"/>
        <v>否</v>
      </c>
    </row>
    <row r="23" ht="36" customHeight="1" spans="1:5">
      <c r="A23" s="184" t="s">
        <v>1826</v>
      </c>
      <c r="B23" s="262">
        <f>SUM(B24:B27)</f>
        <v>0</v>
      </c>
      <c r="C23" s="262">
        <f>SUM(C24:C27)</f>
        <v>0</v>
      </c>
      <c r="D23" s="201"/>
      <c r="E23" s="263" t="str">
        <f t="shared" si="0"/>
        <v>否</v>
      </c>
    </row>
    <row r="24" ht="36" customHeight="1" spans="1:5">
      <c r="A24" s="206" t="s">
        <v>1827</v>
      </c>
      <c r="B24" s="268"/>
      <c r="C24" s="265"/>
      <c r="D24" s="266"/>
      <c r="E24" s="263" t="str">
        <f t="shared" si="0"/>
        <v>否</v>
      </c>
    </row>
    <row r="25" ht="36" customHeight="1" spans="1:5">
      <c r="A25" s="206" t="s">
        <v>1828</v>
      </c>
      <c r="B25" s="268"/>
      <c r="C25" s="265"/>
      <c r="D25" s="266"/>
      <c r="E25" s="263" t="str">
        <f t="shared" si="0"/>
        <v>否</v>
      </c>
    </row>
    <row r="26" ht="36" customHeight="1" spans="1:5">
      <c r="A26" s="206" t="s">
        <v>1829</v>
      </c>
      <c r="B26" s="268"/>
      <c r="C26" s="265"/>
      <c r="D26" s="266"/>
      <c r="E26" s="263" t="str">
        <f t="shared" si="0"/>
        <v>否</v>
      </c>
    </row>
    <row r="27" ht="36" customHeight="1" spans="1:5">
      <c r="A27" s="206" t="s">
        <v>1830</v>
      </c>
      <c r="B27" s="268"/>
      <c r="C27" s="265"/>
      <c r="D27" s="266"/>
      <c r="E27" s="263" t="str">
        <f t="shared" si="0"/>
        <v>否</v>
      </c>
    </row>
    <row r="28" ht="36" customHeight="1" spans="1:5">
      <c r="A28" s="184" t="s">
        <v>1831</v>
      </c>
      <c r="B28" s="262">
        <f>SUM(B29:B31)</f>
        <v>0</v>
      </c>
      <c r="C28" s="262">
        <f>SUM(C29:C31)</f>
        <v>0</v>
      </c>
      <c r="D28" s="201"/>
      <c r="E28" s="263" t="str">
        <f t="shared" si="0"/>
        <v>否</v>
      </c>
    </row>
    <row r="29" ht="36" customHeight="1" spans="1:5">
      <c r="A29" s="206" t="s">
        <v>1832</v>
      </c>
      <c r="B29" s="268"/>
      <c r="C29" s="265"/>
      <c r="D29" s="266"/>
      <c r="E29" s="263" t="str">
        <f t="shared" si="0"/>
        <v>否</v>
      </c>
    </row>
    <row r="30" ht="36" customHeight="1" spans="1:5">
      <c r="A30" s="206" t="s">
        <v>1833</v>
      </c>
      <c r="B30" s="264"/>
      <c r="C30" s="265"/>
      <c r="D30" s="266"/>
      <c r="E30" s="263" t="str">
        <f t="shared" si="0"/>
        <v>否</v>
      </c>
    </row>
    <row r="31" ht="36" customHeight="1" spans="1:5">
      <c r="A31" s="206" t="s">
        <v>1834</v>
      </c>
      <c r="B31" s="268"/>
      <c r="C31" s="265"/>
      <c r="D31" s="266"/>
      <c r="E31" s="263" t="str">
        <f t="shared" si="0"/>
        <v>否</v>
      </c>
    </row>
    <row r="32" ht="36" customHeight="1" spans="1:5">
      <c r="A32" s="184" t="s">
        <v>1835</v>
      </c>
      <c r="B32" s="262">
        <f>SUM(B33:B35)</f>
        <v>0</v>
      </c>
      <c r="C32" s="262">
        <f>SUM(C33:C35)</f>
        <v>0</v>
      </c>
      <c r="D32" s="201"/>
      <c r="E32" s="263" t="str">
        <f t="shared" si="0"/>
        <v>否</v>
      </c>
    </row>
    <row r="33" ht="36" customHeight="1" spans="1:5">
      <c r="A33" s="206" t="s">
        <v>1836</v>
      </c>
      <c r="B33" s="264"/>
      <c r="C33" s="270"/>
      <c r="D33" s="266"/>
      <c r="E33" s="263" t="str">
        <f t="shared" si="0"/>
        <v>否</v>
      </c>
    </row>
    <row r="34" ht="36" customHeight="1" spans="1:5">
      <c r="A34" s="206" t="s">
        <v>1837</v>
      </c>
      <c r="B34" s="268"/>
      <c r="C34" s="270"/>
      <c r="D34" s="266"/>
      <c r="E34" s="263" t="str">
        <f t="shared" si="0"/>
        <v>否</v>
      </c>
    </row>
    <row r="35" ht="36" customHeight="1" spans="1:5">
      <c r="A35" s="206" t="s">
        <v>1838</v>
      </c>
      <c r="B35" s="268"/>
      <c r="C35" s="269"/>
      <c r="D35" s="266"/>
      <c r="E35" s="263" t="str">
        <f t="shared" si="0"/>
        <v>否</v>
      </c>
    </row>
    <row r="36" ht="36" customHeight="1" spans="1:5">
      <c r="A36" s="184" t="s">
        <v>1839</v>
      </c>
      <c r="B36" s="271"/>
      <c r="C36" s="272"/>
      <c r="D36" s="201"/>
      <c r="E36" s="263" t="str">
        <f t="shared" si="0"/>
        <v>否</v>
      </c>
    </row>
    <row r="37" ht="36" customHeight="1" spans="1:5">
      <c r="A37" s="236" t="s">
        <v>1840</v>
      </c>
      <c r="B37" s="262">
        <f>SUM(B36,B32,B28,B23,B4)</f>
        <v>0</v>
      </c>
      <c r="C37" s="262">
        <f>SUM(C36,C32,C28,C23,C4)</f>
        <v>0</v>
      </c>
      <c r="D37" s="201"/>
      <c r="E37" s="263" t="str">
        <f t="shared" si="0"/>
        <v>否</v>
      </c>
    </row>
    <row r="38" ht="36" customHeight="1" spans="1:5">
      <c r="A38" s="273" t="s">
        <v>36</v>
      </c>
      <c r="B38" s="274">
        <v>25</v>
      </c>
      <c r="C38" s="275">
        <v>25</v>
      </c>
      <c r="D38" s="276">
        <f>IF(B38&gt;0,C38/B38-1,IF(B38&lt;0,-(C38/B38-1),""))</f>
        <v>0</v>
      </c>
      <c r="E38" s="263" t="str">
        <f t="shared" si="0"/>
        <v>是</v>
      </c>
    </row>
    <row r="39" ht="36" customHeight="1" spans="1:5">
      <c r="A39" s="239" t="s">
        <v>1841</v>
      </c>
      <c r="B39" s="262"/>
      <c r="C39" s="272"/>
      <c r="D39" s="276" t="str">
        <f>IF(B39&gt;0,C39/B39-1,IF(B39&lt;0,-(C39/B39-1),""))</f>
        <v/>
      </c>
      <c r="E39" s="263" t="str">
        <f t="shared" si="0"/>
        <v>否</v>
      </c>
    </row>
    <row r="40" ht="36" customHeight="1" spans="1:5">
      <c r="A40" s="273" t="s">
        <v>1842</v>
      </c>
      <c r="B40" s="264"/>
      <c r="C40" s="270"/>
      <c r="D40" s="276" t="str">
        <f>IF(B40&gt;0,C40/B40-1,IF(B40&lt;0,-(C40/B40-1),""))</f>
        <v/>
      </c>
      <c r="E40" s="263" t="str">
        <f t="shared" si="0"/>
        <v>否</v>
      </c>
    </row>
    <row r="41" ht="36" customHeight="1" spans="1:5">
      <c r="A41" s="236" t="s">
        <v>43</v>
      </c>
      <c r="B41" s="277">
        <f>B37+B38+B39</f>
        <v>25</v>
      </c>
      <c r="C41" s="277">
        <f>C37+C38+C39</f>
        <v>25</v>
      </c>
      <c r="D41" s="276">
        <f>IF(B41&gt;0,C41/B41-1,IF(B41&lt;0,-(C41/B41-1),""))</f>
        <v>0</v>
      </c>
      <c r="E41" s="263" t="str">
        <f t="shared" si="0"/>
        <v>是</v>
      </c>
    </row>
    <row r="42" spans="2:2">
      <c r="B42" s="257"/>
    </row>
    <row r="43" spans="2:3">
      <c r="B43" s="257"/>
      <c r="C43" s="257"/>
    </row>
    <row r="44" spans="2:2">
      <c r="B44" s="257"/>
    </row>
    <row r="45" spans="2:3">
      <c r="B45" s="257"/>
      <c r="C45" s="257"/>
    </row>
    <row r="46" spans="2:2">
      <c r="B46" s="257"/>
    </row>
    <row r="47" spans="2:2">
      <c r="B47" s="257"/>
    </row>
    <row r="48" spans="2:3">
      <c r="B48" s="257"/>
      <c r="C48" s="257"/>
    </row>
    <row r="49" spans="2:2">
      <c r="B49" s="257"/>
    </row>
    <row r="50" spans="2:2">
      <c r="B50" s="257"/>
    </row>
    <row r="51" spans="2:2">
      <c r="B51" s="257"/>
    </row>
    <row r="52" spans="2:2">
      <c r="B52" s="257"/>
    </row>
    <row r="53" spans="2:3">
      <c r="B53" s="257"/>
      <c r="C53" s="257"/>
    </row>
    <row r="54" spans="2:2">
      <c r="B54" s="257"/>
    </row>
  </sheetData>
  <mergeCells count="1">
    <mergeCell ref="A1:D1"/>
  </mergeCells>
  <conditionalFormatting sqref="E3:G41">
    <cfRule type="cellIs" dxfId="3" priority="2" stopIfTrue="1" operator="lessThanOrEqual">
      <formula>-1</formula>
    </cfRule>
  </conditionalFormatting>
  <conditionalFormatting sqref="E4:G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5" workbookViewId="0">
      <selection activeCell="H9" sqref="H9"/>
    </sheetView>
  </sheetViews>
  <sheetFormatPr defaultColWidth="9" defaultRowHeight="14.25" outlineLevelCol="4"/>
  <cols>
    <col min="1" max="1" width="50.775" style="215" customWidth="1"/>
    <col min="2" max="3" width="20.6333333333333" style="244" customWidth="1"/>
    <col min="4" max="4" width="20.6333333333333" style="215" customWidth="1"/>
    <col min="5" max="5" width="4.775" style="215" hidden="1" customWidth="1"/>
    <col min="6" max="16384" width="9" style="215"/>
  </cols>
  <sheetData>
    <row r="1" ht="45" customHeight="1" spans="1:5">
      <c r="A1" s="195" t="s">
        <v>1843</v>
      </c>
      <c r="B1" s="195"/>
      <c r="C1" s="195"/>
      <c r="D1" s="195"/>
      <c r="E1" s="245"/>
    </row>
    <row r="2" ht="20.1" customHeight="1" spans="1:5">
      <c r="A2" s="196"/>
      <c r="B2" s="246"/>
      <c r="C2" s="246"/>
      <c r="D2" s="219" t="s">
        <v>2</v>
      </c>
      <c r="E2" s="247"/>
    </row>
    <row r="3" ht="45" customHeight="1" spans="1:5">
      <c r="A3" s="248" t="s">
        <v>4</v>
      </c>
      <c r="B3" s="122" t="s">
        <v>5</v>
      </c>
      <c r="C3" s="122" t="s">
        <v>6</v>
      </c>
      <c r="D3" s="122" t="s">
        <v>7</v>
      </c>
      <c r="E3" s="215" t="s">
        <v>8</v>
      </c>
    </row>
    <row r="4" ht="35.1" customHeight="1" spans="1:5">
      <c r="A4" s="184" t="s">
        <v>1844</v>
      </c>
      <c r="B4" s="249">
        <f>SUM(B5:B10)</f>
        <v>25</v>
      </c>
      <c r="C4" s="249">
        <f>SUM(C5:C10)</f>
        <v>25</v>
      </c>
      <c r="D4" s="201"/>
      <c r="E4" s="135" t="str">
        <f t="shared" ref="E4:E28" si="0">IF(A4&lt;&gt;"",IF(SUM(B4:C4)&lt;&gt;0,"是","否"),"是")</f>
        <v>是</v>
      </c>
    </row>
    <row r="5" ht="35.1" customHeight="1" spans="1:5">
      <c r="A5" s="186" t="s">
        <v>1845</v>
      </c>
      <c r="B5" s="250"/>
      <c r="C5" s="250"/>
      <c r="D5" s="224"/>
      <c r="E5" s="135" t="str">
        <f t="shared" si="0"/>
        <v>否</v>
      </c>
    </row>
    <row r="6" ht="35.1" customHeight="1" spans="1:5">
      <c r="A6" s="186" t="s">
        <v>1846</v>
      </c>
      <c r="B6" s="250"/>
      <c r="C6" s="250"/>
      <c r="D6" s="224"/>
      <c r="E6" s="135" t="str">
        <f t="shared" si="0"/>
        <v>否</v>
      </c>
    </row>
    <row r="7" ht="35.1" customHeight="1" spans="1:5">
      <c r="A7" s="186" t="s">
        <v>1847</v>
      </c>
      <c r="B7" s="250">
        <v>25</v>
      </c>
      <c r="C7" s="250">
        <v>25</v>
      </c>
      <c r="D7" s="201">
        <f>IF(B7&gt;0,C7/B7-1,IF(B7&lt;0,-(C7/B7-1),""))</f>
        <v>0</v>
      </c>
      <c r="E7" s="135" t="str">
        <f t="shared" si="0"/>
        <v>是</v>
      </c>
    </row>
    <row r="8" ht="35.1" customHeight="1" spans="1:5">
      <c r="A8" s="186" t="s">
        <v>1848</v>
      </c>
      <c r="B8" s="250"/>
      <c r="C8" s="250"/>
      <c r="D8" s="224"/>
      <c r="E8" s="135" t="str">
        <f t="shared" si="0"/>
        <v>否</v>
      </c>
    </row>
    <row r="9" ht="35.1" customHeight="1" spans="1:5">
      <c r="A9" s="186" t="s">
        <v>1849</v>
      </c>
      <c r="B9" s="250"/>
      <c r="C9" s="250"/>
      <c r="D9" s="224" t="str">
        <f>IF(B9&gt;0,C9/B9-1,IF(B9&lt;0,-(C9/B9-1),""))</f>
        <v/>
      </c>
      <c r="E9" s="135" t="str">
        <f t="shared" si="0"/>
        <v>否</v>
      </c>
    </row>
    <row r="10" ht="35.1" customHeight="1" spans="1:5">
      <c r="A10" s="186" t="s">
        <v>1850</v>
      </c>
      <c r="B10" s="250"/>
      <c r="C10" s="250"/>
      <c r="D10" s="224"/>
      <c r="E10" s="135" t="str">
        <f t="shared" si="0"/>
        <v>否</v>
      </c>
    </row>
    <row r="11" ht="35.1" customHeight="1" spans="1:5">
      <c r="A11" s="184" t="s">
        <v>1851</v>
      </c>
      <c r="B11" s="249">
        <f>SUM(B12:B16)</f>
        <v>0</v>
      </c>
      <c r="C11" s="249">
        <f>SUM(C12:C16)</f>
        <v>0</v>
      </c>
      <c r="D11" s="201"/>
      <c r="E11" s="135" t="str">
        <f t="shared" si="0"/>
        <v>否</v>
      </c>
    </row>
    <row r="12" ht="35.1" customHeight="1" spans="1:5">
      <c r="A12" s="186" t="s">
        <v>1852</v>
      </c>
      <c r="B12" s="250"/>
      <c r="C12" s="250"/>
      <c r="D12" s="224"/>
      <c r="E12" s="135" t="str">
        <f t="shared" si="0"/>
        <v>否</v>
      </c>
    </row>
    <row r="13" ht="35.1" customHeight="1" spans="1:5">
      <c r="A13" s="186" t="s">
        <v>1853</v>
      </c>
      <c r="B13" s="250"/>
      <c r="C13" s="250"/>
      <c r="D13" s="224"/>
      <c r="E13" s="135" t="str">
        <f t="shared" si="0"/>
        <v>否</v>
      </c>
    </row>
    <row r="14" ht="35.1" customHeight="1" spans="1:5">
      <c r="A14" s="186" t="s">
        <v>1854</v>
      </c>
      <c r="B14" s="250"/>
      <c r="C14" s="250"/>
      <c r="D14" s="224" t="str">
        <f>IF(B14&gt;0,C14/B14-1,IF(B14&lt;0,-(C14/B14-1),""))</f>
        <v/>
      </c>
      <c r="E14" s="135" t="str">
        <f t="shared" si="0"/>
        <v>否</v>
      </c>
    </row>
    <row r="15" ht="35.1" customHeight="1" spans="1:5">
      <c r="A15" s="186" t="s">
        <v>1855</v>
      </c>
      <c r="B15" s="250"/>
      <c r="C15" s="250"/>
      <c r="D15" s="224" t="str">
        <f>IF(B15&gt;0,C15/B15-1,IF(B15&lt;0,-(C15/B15-1),""))</f>
        <v/>
      </c>
      <c r="E15" s="135" t="str">
        <f t="shared" si="0"/>
        <v>否</v>
      </c>
    </row>
    <row r="16" ht="35.1" customHeight="1" spans="1:5">
      <c r="A16" s="186" t="s">
        <v>1856</v>
      </c>
      <c r="B16" s="250"/>
      <c r="C16" s="250"/>
      <c r="D16" s="224"/>
      <c r="E16" s="135" t="str">
        <f t="shared" si="0"/>
        <v>否</v>
      </c>
    </row>
    <row r="17" s="243" customFormat="1" ht="35.1" customHeight="1" spans="1:5">
      <c r="A17" s="184" t="s">
        <v>1857</v>
      </c>
      <c r="B17" s="249">
        <f>SUM(B18)</f>
        <v>0</v>
      </c>
      <c r="C17" s="249">
        <f>SUM(C18)</f>
        <v>0</v>
      </c>
      <c r="D17" s="201"/>
      <c r="E17" s="135" t="str">
        <f t="shared" si="0"/>
        <v>否</v>
      </c>
    </row>
    <row r="18" ht="35.1" customHeight="1" spans="1:5">
      <c r="A18" s="186" t="s">
        <v>1858</v>
      </c>
      <c r="B18" s="250"/>
      <c r="C18" s="250"/>
      <c r="D18" s="235"/>
      <c r="E18" s="135" t="str">
        <f t="shared" si="0"/>
        <v>否</v>
      </c>
    </row>
    <row r="19" ht="35.1" customHeight="1" spans="1:5">
      <c r="A19" s="184" t="s">
        <v>1859</v>
      </c>
      <c r="B19" s="249">
        <f>SUM(B20)</f>
        <v>0</v>
      </c>
      <c r="C19" s="249">
        <f>SUM(C20)</f>
        <v>0</v>
      </c>
      <c r="D19" s="201"/>
      <c r="E19" s="135" t="str">
        <f t="shared" si="0"/>
        <v>否</v>
      </c>
    </row>
    <row r="20" ht="35.1" customHeight="1" spans="1:5">
      <c r="A20" s="251" t="s">
        <v>1860</v>
      </c>
      <c r="B20" s="250"/>
      <c r="C20" s="250"/>
      <c r="D20" s="224"/>
      <c r="E20" s="135" t="str">
        <f t="shared" si="0"/>
        <v>否</v>
      </c>
    </row>
    <row r="21" ht="35.1" customHeight="1" spans="1:5">
      <c r="A21" s="184" t="s">
        <v>1861</v>
      </c>
      <c r="B21" s="249">
        <f>SUM(B22)</f>
        <v>0</v>
      </c>
      <c r="C21" s="249">
        <f>SUM(C22)</f>
        <v>0</v>
      </c>
      <c r="D21" s="201"/>
      <c r="E21" s="135" t="str">
        <f t="shared" si="0"/>
        <v>否</v>
      </c>
    </row>
    <row r="22" ht="35.1" customHeight="1" spans="1:5">
      <c r="A22" s="186" t="s">
        <v>1862</v>
      </c>
      <c r="B22" s="250"/>
      <c r="C22" s="250"/>
      <c r="D22" s="224"/>
      <c r="E22" s="135" t="str">
        <f t="shared" si="0"/>
        <v>否</v>
      </c>
    </row>
    <row r="23" ht="35.1" customHeight="1" spans="1:5">
      <c r="A23" s="236" t="s">
        <v>1863</v>
      </c>
      <c r="B23" s="252">
        <f>SUM(B4,B11,B17,B19,B21)</f>
        <v>25</v>
      </c>
      <c r="C23" s="252">
        <f>SUM(C4,C11,C17,C19,C21)</f>
        <v>25</v>
      </c>
      <c r="D23" s="235"/>
      <c r="E23" s="135" t="str">
        <f t="shared" si="0"/>
        <v>是</v>
      </c>
    </row>
    <row r="24" ht="35.1" customHeight="1" spans="1:5">
      <c r="A24" s="253" t="s">
        <v>96</v>
      </c>
      <c r="B24" s="249">
        <f>SUM(B25:B26)</f>
        <v>0</v>
      </c>
      <c r="C24" s="249">
        <f>SUM(C25:C26)</f>
        <v>0</v>
      </c>
      <c r="D24" s="201"/>
      <c r="E24" s="135" t="str">
        <f t="shared" si="0"/>
        <v>否</v>
      </c>
    </row>
    <row r="25" ht="35.1" customHeight="1" spans="1:5">
      <c r="A25" s="254" t="s">
        <v>1864</v>
      </c>
      <c r="B25" s="250"/>
      <c r="C25" s="250"/>
      <c r="D25" s="235"/>
      <c r="E25" s="135" t="str">
        <f t="shared" si="0"/>
        <v>否</v>
      </c>
    </row>
    <row r="26" ht="35.1" customHeight="1" spans="1:5">
      <c r="A26" s="255" t="s">
        <v>1865</v>
      </c>
      <c r="B26" s="250"/>
      <c r="C26" s="250"/>
      <c r="D26" s="235"/>
      <c r="E26" s="135" t="str">
        <f t="shared" si="0"/>
        <v>否</v>
      </c>
    </row>
    <row r="27" ht="35.1" customHeight="1" spans="1:5">
      <c r="A27" s="256" t="s">
        <v>1866</v>
      </c>
      <c r="B27" s="249"/>
      <c r="C27" s="249"/>
      <c r="D27" s="201"/>
      <c r="E27" s="135" t="str">
        <f t="shared" si="0"/>
        <v>否</v>
      </c>
    </row>
    <row r="28" ht="35.1" customHeight="1" spans="1:5">
      <c r="A28" s="207" t="s">
        <v>103</v>
      </c>
      <c r="B28" s="252">
        <f>SUM(B23,B24,B27)</f>
        <v>25</v>
      </c>
      <c r="C28" s="252">
        <f>SUM(C23,C24,C27)</f>
        <v>25</v>
      </c>
      <c r="D28" s="235"/>
      <c r="E28" s="135" t="str">
        <f t="shared" si="0"/>
        <v>是</v>
      </c>
    </row>
    <row r="29" spans="2:2">
      <c r="B29" s="257"/>
    </row>
    <row r="30" spans="2:3">
      <c r="B30" s="257"/>
      <c r="C30" s="257"/>
    </row>
    <row r="31" spans="2:2">
      <c r="B31" s="257"/>
    </row>
    <row r="32" spans="2:3">
      <c r="B32" s="257"/>
      <c r="C32" s="257"/>
    </row>
    <row r="33" spans="2:2">
      <c r="B33" s="257"/>
    </row>
    <row r="34" spans="2:2">
      <c r="B34" s="257"/>
    </row>
    <row r="35" spans="2:3">
      <c r="B35" s="257"/>
      <c r="C35" s="257"/>
    </row>
    <row r="36" spans="2:2">
      <c r="B36" s="257"/>
    </row>
    <row r="37" spans="2:2">
      <c r="B37" s="257"/>
    </row>
    <row r="38" spans="2:2">
      <c r="B38" s="257"/>
    </row>
    <row r="39" spans="2:2">
      <c r="B39" s="257"/>
    </row>
    <row r="40" spans="2:3">
      <c r="B40" s="257"/>
      <c r="C40" s="257"/>
    </row>
    <row r="41" spans="2:2">
      <c r="B41" s="257"/>
    </row>
  </sheetData>
  <mergeCells count="1">
    <mergeCell ref="A1:D1"/>
  </mergeCells>
  <conditionalFormatting sqref="E29:G29">
    <cfRule type="cellIs" dxfId="3" priority="1" stopIfTrue="1" operator="lessThanOrEqual">
      <formula>-1</formula>
    </cfRule>
  </conditionalFormatting>
  <conditionalFormatting sqref="E3:G29 D5:D6 D8:D10 D12:D16 D18 D20 D22:D23 D25:D26 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topLeftCell="A24" workbookViewId="0">
      <selection activeCell="H35" sqref="H35"/>
    </sheetView>
  </sheetViews>
  <sheetFormatPr defaultColWidth="9" defaultRowHeight="20.25" outlineLevelCol="4"/>
  <cols>
    <col min="1" max="1" width="52.6666666666667" style="215" customWidth="1"/>
    <col min="2" max="2" width="20.6333333333333" style="215" customWidth="1"/>
    <col min="3" max="3" width="20.6333333333333" style="216" customWidth="1"/>
    <col min="4" max="4" width="20.6333333333333" style="215" customWidth="1"/>
    <col min="5" max="5" width="4.44166666666667" style="215" hidden="1" customWidth="1"/>
    <col min="6" max="16384" width="9" style="215"/>
  </cols>
  <sheetData>
    <row r="1" ht="45" customHeight="1" spans="1:4">
      <c r="A1" s="195" t="s">
        <v>1867</v>
      </c>
      <c r="B1" s="195"/>
      <c r="C1" s="217"/>
      <c r="D1" s="195"/>
    </row>
    <row r="2" ht="20.1" customHeight="1" spans="1:4">
      <c r="A2" s="196"/>
      <c r="B2" s="196"/>
      <c r="C2" s="218"/>
      <c r="D2" s="219" t="s">
        <v>2</v>
      </c>
    </row>
    <row r="3" ht="45" customHeight="1" spans="1:5">
      <c r="A3" s="220" t="s">
        <v>1806</v>
      </c>
      <c r="B3" s="122" t="s">
        <v>5</v>
      </c>
      <c r="C3" s="122" t="s">
        <v>6</v>
      </c>
      <c r="D3" s="122" t="s">
        <v>7</v>
      </c>
      <c r="E3" s="215" t="s">
        <v>8</v>
      </c>
    </row>
    <row r="4" ht="36" customHeight="1" spans="1:5">
      <c r="A4" s="184" t="s">
        <v>1868</v>
      </c>
      <c r="B4" s="221">
        <f>SUM(B5:B20)</f>
        <v>0</v>
      </c>
      <c r="C4" s="221">
        <f>SUM(C5:C20)</f>
        <v>0</v>
      </c>
      <c r="D4" s="201"/>
      <c r="E4" s="171" t="str">
        <f t="shared" ref="E4:E35" si="0">IF(A4&lt;&gt;"",IF(SUM(B4:C4)&lt;&gt;0,"是","否"),"是")</f>
        <v>否</v>
      </c>
    </row>
    <row r="5" ht="36" customHeight="1" spans="1:5">
      <c r="A5" s="206" t="s">
        <v>1808</v>
      </c>
      <c r="B5" s="221"/>
      <c r="C5" s="222"/>
      <c r="D5" s="223"/>
      <c r="E5" s="171" t="str">
        <f t="shared" si="0"/>
        <v>否</v>
      </c>
    </row>
    <row r="6" ht="36" customHeight="1" spans="1:5">
      <c r="A6" s="206" t="s">
        <v>1809</v>
      </c>
      <c r="B6" s="202"/>
      <c r="C6" s="222"/>
      <c r="D6" s="224" t="str">
        <f>IF(B6&gt;0,C6/B6-1,IF(B6&lt;0,-(C6/B6-1),""))</f>
        <v/>
      </c>
      <c r="E6" s="171" t="str">
        <f t="shared" si="0"/>
        <v>否</v>
      </c>
    </row>
    <row r="7" ht="36" customHeight="1" spans="1:5">
      <c r="A7" s="206" t="s">
        <v>1810</v>
      </c>
      <c r="B7" s="225"/>
      <c r="C7" s="222"/>
      <c r="D7" s="226"/>
      <c r="E7" s="171" t="str">
        <f t="shared" si="0"/>
        <v>否</v>
      </c>
    </row>
    <row r="8" ht="36" customHeight="1" spans="1:5">
      <c r="A8" s="206" t="s">
        <v>1811</v>
      </c>
      <c r="B8" s="227"/>
      <c r="C8" s="222">
        <v>0</v>
      </c>
      <c r="D8" s="224" t="str">
        <f>IF(B8&gt;0,C8/B8-1,IF(B8&lt;0,-(C8/B8-1),""))</f>
        <v/>
      </c>
      <c r="E8" s="171" t="str">
        <f t="shared" si="0"/>
        <v>否</v>
      </c>
    </row>
    <row r="9" ht="36" customHeight="1" spans="1:5">
      <c r="A9" s="206" t="s">
        <v>1812</v>
      </c>
      <c r="B9" s="225"/>
      <c r="C9" s="222"/>
      <c r="D9" s="226"/>
      <c r="E9" s="171" t="str">
        <f t="shared" si="0"/>
        <v>否</v>
      </c>
    </row>
    <row r="10" ht="36" customHeight="1" spans="1:5">
      <c r="A10" s="206" t="s">
        <v>1815</v>
      </c>
      <c r="B10" s="227"/>
      <c r="C10" s="222"/>
      <c r="D10" s="224"/>
      <c r="E10" s="171" t="str">
        <f t="shared" si="0"/>
        <v>否</v>
      </c>
    </row>
    <row r="11" ht="36" customHeight="1" spans="1:5">
      <c r="A11" s="206" t="s">
        <v>1816</v>
      </c>
      <c r="B11" s="227"/>
      <c r="C11" s="228"/>
      <c r="D11" s="226"/>
      <c r="E11" s="171" t="str">
        <f t="shared" si="0"/>
        <v>否</v>
      </c>
    </row>
    <row r="12" ht="36" customHeight="1" spans="1:5">
      <c r="A12" s="206" t="s">
        <v>1817</v>
      </c>
      <c r="B12" s="225"/>
      <c r="C12" s="229"/>
      <c r="D12" s="226"/>
      <c r="E12" s="171" t="str">
        <f t="shared" si="0"/>
        <v>否</v>
      </c>
    </row>
    <row r="13" ht="36" customHeight="1" spans="1:5">
      <c r="A13" s="206" t="s">
        <v>1818</v>
      </c>
      <c r="B13" s="225"/>
      <c r="C13" s="222"/>
      <c r="D13" s="226"/>
      <c r="E13" s="171" t="str">
        <f t="shared" si="0"/>
        <v>否</v>
      </c>
    </row>
    <row r="14" ht="36" customHeight="1" spans="1:5">
      <c r="A14" s="206" t="s">
        <v>1814</v>
      </c>
      <c r="B14" s="225"/>
      <c r="C14" s="222"/>
      <c r="D14" s="226"/>
      <c r="E14" s="171" t="str">
        <f t="shared" si="0"/>
        <v>否</v>
      </c>
    </row>
    <row r="15" ht="36" customHeight="1" spans="1:5">
      <c r="A15" s="206" t="s">
        <v>1869</v>
      </c>
      <c r="B15" s="225"/>
      <c r="C15" s="228"/>
      <c r="D15" s="226"/>
      <c r="E15" s="171" t="str">
        <f t="shared" si="0"/>
        <v>否</v>
      </c>
    </row>
    <row r="16" ht="36" customHeight="1" spans="1:5">
      <c r="A16" s="206" t="s">
        <v>1820</v>
      </c>
      <c r="B16" s="225"/>
      <c r="C16" s="222"/>
      <c r="D16" s="226"/>
      <c r="E16" s="171" t="str">
        <f t="shared" si="0"/>
        <v>否</v>
      </c>
    </row>
    <row r="17" ht="36" customHeight="1" spans="1:5">
      <c r="A17" s="206" t="s">
        <v>1821</v>
      </c>
      <c r="B17" s="225"/>
      <c r="C17" s="222"/>
      <c r="D17" s="226"/>
      <c r="E17" s="171" t="str">
        <f t="shared" si="0"/>
        <v>否</v>
      </c>
    </row>
    <row r="18" ht="36" customHeight="1" spans="1:5">
      <c r="A18" s="206" t="s">
        <v>1822</v>
      </c>
      <c r="B18" s="225"/>
      <c r="C18" s="222"/>
      <c r="D18" s="226"/>
      <c r="E18" s="171" t="str">
        <f t="shared" si="0"/>
        <v>否</v>
      </c>
    </row>
    <row r="19" ht="36" customHeight="1" spans="1:5">
      <c r="A19" s="206" t="s">
        <v>1824</v>
      </c>
      <c r="B19" s="227"/>
      <c r="C19" s="222"/>
      <c r="D19" s="224" t="str">
        <f>IF(B19&gt;0,C19/B19-1,IF(B19&lt;0,-(C19/B19-1),""))</f>
        <v/>
      </c>
      <c r="E19" s="171" t="str">
        <f t="shared" si="0"/>
        <v>否</v>
      </c>
    </row>
    <row r="20" ht="36" customHeight="1" spans="1:5">
      <c r="A20" s="206" t="s">
        <v>1825</v>
      </c>
      <c r="B20" s="225"/>
      <c r="C20" s="222"/>
      <c r="D20" s="226"/>
      <c r="E20" s="171" t="str">
        <f t="shared" si="0"/>
        <v>否</v>
      </c>
    </row>
    <row r="21" ht="36" customHeight="1" spans="1:5">
      <c r="A21" s="184" t="s">
        <v>1870</v>
      </c>
      <c r="B21" s="230">
        <f>SUM(B22:B23)</f>
        <v>0</v>
      </c>
      <c r="C21" s="230">
        <f>SUM(C22:C23)</f>
        <v>0</v>
      </c>
      <c r="D21" s="223"/>
      <c r="E21" s="171" t="str">
        <f t="shared" si="0"/>
        <v>否</v>
      </c>
    </row>
    <row r="22" ht="36" customHeight="1" spans="1:5">
      <c r="A22" s="206" t="s">
        <v>1827</v>
      </c>
      <c r="B22" s="231"/>
      <c r="C22" s="231"/>
      <c r="D22" s="226"/>
      <c r="E22" s="171" t="str">
        <f t="shared" si="0"/>
        <v>否</v>
      </c>
    </row>
    <row r="23" ht="36" customHeight="1" spans="1:5">
      <c r="A23" s="206" t="s">
        <v>1828</v>
      </c>
      <c r="B23" s="231">
        <v>0</v>
      </c>
      <c r="C23" s="231"/>
      <c r="D23" s="226" t="str">
        <f>IF(B23&gt;0,C23/B23-1,IF(B23&lt;0,-(C23/B23-1),""))</f>
        <v/>
      </c>
      <c r="E23" s="171" t="str">
        <f t="shared" si="0"/>
        <v>否</v>
      </c>
    </row>
    <row r="24" ht="36" customHeight="1" spans="1:5">
      <c r="A24" s="184" t="s">
        <v>1871</v>
      </c>
      <c r="B24" s="200">
        <f>SUM(B25:B27)</f>
        <v>0</v>
      </c>
      <c r="C24" s="200">
        <f>SUM(C25:C27)</f>
        <v>0</v>
      </c>
      <c r="D24" s="224" t="str">
        <f>IF(B24&gt;0,C24/B24-1,IF(B24&lt;0,-(C24/B24-1),""))</f>
        <v/>
      </c>
      <c r="E24" s="171" t="str">
        <f t="shared" si="0"/>
        <v>否</v>
      </c>
    </row>
    <row r="25" ht="36" customHeight="1" spans="1:5">
      <c r="A25" s="206" t="s">
        <v>1872</v>
      </c>
      <c r="B25" s="202"/>
      <c r="C25" s="202"/>
      <c r="D25" s="224" t="str">
        <f>IF(B25&gt;0,C25/B25-1,IF(B25&lt;0,-(C25/B25-1),""))</f>
        <v/>
      </c>
      <c r="E25" s="171" t="str">
        <f t="shared" si="0"/>
        <v>否</v>
      </c>
    </row>
    <row r="26" ht="36" customHeight="1" spans="1:5">
      <c r="A26" s="206" t="s">
        <v>1873</v>
      </c>
      <c r="B26" s="202"/>
      <c r="C26" s="202"/>
      <c r="D26" s="224" t="str">
        <f>IF(B26&gt;0,C26/B26-1,IF(B26&lt;0,-(C26/B26-1),""))</f>
        <v/>
      </c>
      <c r="E26" s="171" t="str">
        <f t="shared" si="0"/>
        <v>否</v>
      </c>
    </row>
    <row r="27" ht="36" customHeight="1" spans="1:5">
      <c r="A27" s="206" t="s">
        <v>1874</v>
      </c>
      <c r="B27" s="232"/>
      <c r="C27" s="231">
        <f>SUM(C28:C29)</f>
        <v>0</v>
      </c>
      <c r="D27" s="224" t="str">
        <f>IF(B27&gt;0,C27/B27-1,IF(B27&lt;0,-(C27/B27-1),""))</f>
        <v/>
      </c>
      <c r="E27" s="171" t="str">
        <f t="shared" si="0"/>
        <v>否</v>
      </c>
    </row>
    <row r="28" ht="36" customHeight="1" spans="1:5">
      <c r="A28" s="184" t="s">
        <v>1875</v>
      </c>
      <c r="B28" s="200">
        <f>SUM(B29)</f>
        <v>0</v>
      </c>
      <c r="C28" s="200">
        <f>SUM(C29)</f>
        <v>0</v>
      </c>
      <c r="D28" s="223"/>
      <c r="E28" s="171" t="str">
        <f t="shared" si="0"/>
        <v>否</v>
      </c>
    </row>
    <row r="29" ht="36" customHeight="1" spans="1:5">
      <c r="A29" s="206" t="s">
        <v>1837</v>
      </c>
      <c r="B29" s="232"/>
      <c r="C29" s="233"/>
      <c r="D29" s="224"/>
      <c r="E29" s="171" t="str">
        <f t="shared" si="0"/>
        <v>否</v>
      </c>
    </row>
    <row r="30" ht="36" customHeight="1" spans="1:5">
      <c r="A30" s="184" t="s">
        <v>1876</v>
      </c>
      <c r="B30" s="212"/>
      <c r="C30" s="234"/>
      <c r="D30" s="235"/>
      <c r="E30" s="171" t="str">
        <f t="shared" si="0"/>
        <v>否</v>
      </c>
    </row>
    <row r="31" ht="36" customHeight="1" spans="1:5">
      <c r="A31" s="236" t="s">
        <v>1877</v>
      </c>
      <c r="B31" s="237">
        <f>SUM(B30,B28,B24,B21,B4)</f>
        <v>0</v>
      </c>
      <c r="C31" s="237">
        <f>SUM(C30,C28,C24,C21,C4)</f>
        <v>0</v>
      </c>
      <c r="D31" s="223"/>
      <c r="E31" s="171" t="str">
        <f t="shared" si="0"/>
        <v>否</v>
      </c>
    </row>
    <row r="32" ht="36" customHeight="1" spans="1:5">
      <c r="A32" s="238" t="s">
        <v>36</v>
      </c>
      <c r="B32" s="200">
        <v>25</v>
      </c>
      <c r="C32" s="200">
        <v>25</v>
      </c>
      <c r="D32" s="223"/>
      <c r="E32" s="171" t="str">
        <f t="shared" si="0"/>
        <v>是</v>
      </c>
    </row>
    <row r="33" ht="36" customHeight="1" spans="1:5">
      <c r="A33" s="239" t="s">
        <v>1841</v>
      </c>
      <c r="B33" s="240"/>
      <c r="C33" s="200"/>
      <c r="D33" s="223"/>
      <c r="E33" s="171" t="str">
        <f t="shared" si="0"/>
        <v>否</v>
      </c>
    </row>
    <row r="34" ht="36" customHeight="1" spans="1:5">
      <c r="A34" s="238" t="s">
        <v>1842</v>
      </c>
      <c r="B34" s="221"/>
      <c r="C34" s="221"/>
      <c r="D34" s="223"/>
      <c r="E34" s="171" t="str">
        <f t="shared" si="0"/>
        <v>否</v>
      </c>
    </row>
    <row r="35" ht="36" customHeight="1" spans="1:5">
      <c r="A35" s="207" t="s">
        <v>43</v>
      </c>
      <c r="B35" s="234">
        <f>B31+B32+B33</f>
        <v>25</v>
      </c>
      <c r="C35" s="234">
        <f>C31+C32+C33</f>
        <v>25</v>
      </c>
      <c r="D35" s="223"/>
      <c r="E35" s="171" t="str">
        <f t="shared" si="0"/>
        <v>是</v>
      </c>
    </row>
    <row r="36" spans="2:2">
      <c r="B36" s="241"/>
    </row>
    <row r="37" spans="2:2">
      <c r="B37" s="242"/>
    </row>
    <row r="38" spans="2:2">
      <c r="B38" s="241"/>
    </row>
    <row r="39" spans="2:2">
      <c r="B39" s="242"/>
    </row>
    <row r="40" spans="2:2">
      <c r="B40" s="241"/>
    </row>
    <row r="41" spans="2:2">
      <c r="B41" s="241"/>
    </row>
    <row r="42" spans="2:2">
      <c r="B42" s="242"/>
    </row>
    <row r="43" spans="2:2">
      <c r="B43" s="241"/>
    </row>
    <row r="44" spans="2:2">
      <c r="B44" s="241"/>
    </row>
    <row r="45" spans="2:2">
      <c r="B45" s="241"/>
    </row>
    <row r="46" spans="2:2">
      <c r="B46" s="241"/>
    </row>
    <row r="47" spans="2:2">
      <c r="B47" s="242"/>
    </row>
    <row r="48" spans="2:2">
      <c r="B48" s="241"/>
    </row>
  </sheetData>
  <mergeCells count="1">
    <mergeCell ref="A1:D1"/>
  </mergeCells>
  <conditionalFormatting sqref="E3:G35">
    <cfRule type="cellIs" dxfId="3" priority="2" stopIfTrue="1" operator="lessThanOrEqual">
      <formula>-1</formula>
    </cfRule>
  </conditionalFormatting>
  <conditionalFormatting sqref="D5:G5 D7:G7 D31:G35 D28:G28 D20:G23 D11:G18 D9:G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5"/>
  <sheetViews>
    <sheetView showGridLines="0" showZeros="0" view="pageBreakPreview" zoomScaleNormal="100" topLeftCell="A8" workbookViewId="0">
      <selection activeCell="H9" sqref="H9"/>
    </sheetView>
  </sheetViews>
  <sheetFormatPr defaultColWidth="9" defaultRowHeight="13.5" outlineLevelCol="4"/>
  <cols>
    <col min="1" max="1" width="50.775" style="194" customWidth="1"/>
    <col min="2" max="4" width="20.6333333333333" style="194" customWidth="1"/>
    <col min="5" max="5" width="5.33333333333333" style="194" hidden="1" customWidth="1"/>
    <col min="6" max="16384" width="9" style="194"/>
  </cols>
  <sheetData>
    <row r="1" ht="45" customHeight="1" spans="1:4">
      <c r="A1" s="195" t="s">
        <v>1878</v>
      </c>
      <c r="B1" s="195"/>
      <c r="C1" s="195"/>
      <c r="D1" s="195"/>
    </row>
    <row r="2" ht="20.1" customHeight="1" spans="1:4">
      <c r="A2" s="196"/>
      <c r="B2" s="196"/>
      <c r="C2" s="196"/>
      <c r="D2" s="197" t="s">
        <v>2</v>
      </c>
    </row>
    <row r="3" ht="45" customHeight="1" spans="1:5">
      <c r="A3" s="198" t="s">
        <v>1879</v>
      </c>
      <c r="B3" s="122" t="s">
        <v>5</v>
      </c>
      <c r="C3" s="122" t="s">
        <v>6</v>
      </c>
      <c r="D3" s="122" t="s">
        <v>7</v>
      </c>
      <c r="E3" s="199" t="s">
        <v>8</v>
      </c>
    </row>
    <row r="4" ht="36" customHeight="1" spans="1:5">
      <c r="A4" s="184" t="s">
        <v>1844</v>
      </c>
      <c r="B4" s="200">
        <f>SUM(B5:B7)</f>
        <v>25</v>
      </c>
      <c r="C4" s="200">
        <f>SUM(C5:C7)</f>
        <v>25</v>
      </c>
      <c r="D4" s="201"/>
      <c r="E4" s="171" t="str">
        <f>IF(A4&lt;&gt;"",IF(SUM(B4:C4)&lt;&gt;0,"是","否"),"是")</f>
        <v>是</v>
      </c>
    </row>
    <row r="5" ht="36" customHeight="1" spans="1:5">
      <c r="A5" s="186" t="s">
        <v>1880</v>
      </c>
      <c r="B5" s="202"/>
      <c r="C5" s="202"/>
      <c r="D5" s="203" t="str">
        <f>IF(B5&gt;0,C5/B5-1,IF(B5&lt;0,-(C5/B5-1),""))</f>
        <v/>
      </c>
      <c r="E5" s="171" t="str">
        <f>IF(A5&lt;&gt;"",IF(SUM(B5:C5)&lt;&gt;0,"是","否"),"是")</f>
        <v>否</v>
      </c>
    </row>
    <row r="6" ht="36" customHeight="1" spans="1:5">
      <c r="A6" s="186" t="s">
        <v>1847</v>
      </c>
      <c r="B6" s="204">
        <v>25</v>
      </c>
      <c r="C6" s="204">
        <v>25</v>
      </c>
      <c r="D6" s="203"/>
      <c r="E6" s="171"/>
    </row>
    <row r="7" ht="36" customHeight="1" spans="1:5">
      <c r="A7" s="186" t="s">
        <v>1850</v>
      </c>
      <c r="B7" s="202"/>
      <c r="C7" s="202"/>
      <c r="D7" s="203" t="str">
        <f>IF(B7&gt;0,C7/B7-1,IF(B7&lt;0,-(C7/B7-1),""))</f>
        <v/>
      </c>
      <c r="E7" s="171" t="str">
        <f t="shared" ref="E7:E22" si="0">IF(A7&lt;&gt;"",IF(SUM(B7:C7)&lt;&gt;0,"是","否"),"是")</f>
        <v>否</v>
      </c>
    </row>
    <row r="8" ht="36" customHeight="1" spans="1:5">
      <c r="A8" s="184" t="s">
        <v>1851</v>
      </c>
      <c r="B8" s="200">
        <f>SUM(B9:B10)</f>
        <v>0</v>
      </c>
      <c r="C8" s="200">
        <f>SUM(C9:C10)</f>
        <v>0</v>
      </c>
      <c r="D8" s="205"/>
      <c r="E8" s="171" t="str">
        <f t="shared" si="0"/>
        <v>否</v>
      </c>
    </row>
    <row r="9" ht="36" customHeight="1" spans="1:5">
      <c r="A9" s="186" t="s">
        <v>1852</v>
      </c>
      <c r="B9" s="202"/>
      <c r="C9" s="202"/>
      <c r="D9" s="203"/>
      <c r="E9" s="171" t="str">
        <f t="shared" si="0"/>
        <v>否</v>
      </c>
    </row>
    <row r="10" ht="36" customHeight="1" spans="1:5">
      <c r="A10" s="186" t="s">
        <v>1856</v>
      </c>
      <c r="B10" s="202"/>
      <c r="C10" s="202"/>
      <c r="D10" s="203"/>
      <c r="E10" s="171" t="str">
        <f t="shared" si="0"/>
        <v>否</v>
      </c>
    </row>
    <row r="11" ht="36" customHeight="1" spans="1:5">
      <c r="A11" s="184" t="s">
        <v>1857</v>
      </c>
      <c r="B11" s="200">
        <f>SUM(B12)</f>
        <v>0</v>
      </c>
      <c r="C11" s="200">
        <f>SUM(C12)</f>
        <v>0</v>
      </c>
      <c r="D11" s="205" t="str">
        <f>IF(B11&gt;0,C11/B11-1,IF(B11&lt;0,-(C11/B11-1),""))</f>
        <v/>
      </c>
      <c r="E11" s="171" t="str">
        <f t="shared" si="0"/>
        <v>否</v>
      </c>
    </row>
    <row r="12" ht="36" customHeight="1" spans="1:5">
      <c r="A12" s="186" t="s">
        <v>1858</v>
      </c>
      <c r="B12" s="202"/>
      <c r="C12" s="202"/>
      <c r="D12" s="203" t="str">
        <f>IF(B12&gt;0,C12/B12-1,IF(B12&lt;0,-(C12/B12-1),""))</f>
        <v/>
      </c>
      <c r="E12" s="171" t="str">
        <f t="shared" si="0"/>
        <v>否</v>
      </c>
    </row>
    <row r="13" ht="36" customHeight="1" spans="1:5">
      <c r="A13" s="184" t="s">
        <v>1859</v>
      </c>
      <c r="B13" s="200">
        <f>SUM(B14)</f>
        <v>0</v>
      </c>
      <c r="C13" s="200">
        <f>SUM(C14)</f>
        <v>0</v>
      </c>
      <c r="D13" s="205" t="str">
        <f>IF(B13&gt;0,C13/B13-1,IF(B13&lt;0,-(C13/B13-1),""))</f>
        <v/>
      </c>
      <c r="E13" s="171" t="str">
        <f t="shared" si="0"/>
        <v>否</v>
      </c>
    </row>
    <row r="14" ht="36" customHeight="1" spans="1:5">
      <c r="A14" s="206" t="s">
        <v>1881</v>
      </c>
      <c r="B14" s="202"/>
      <c r="C14" s="202"/>
      <c r="D14" s="203" t="str">
        <f>IF(B14&gt;0,C14/B14-1,IF(B14&lt;0,-(C14/B14-1),""))</f>
        <v/>
      </c>
      <c r="E14" s="171" t="str">
        <f t="shared" si="0"/>
        <v>否</v>
      </c>
    </row>
    <row r="15" ht="36" customHeight="1" spans="1:5">
      <c r="A15" s="184" t="s">
        <v>1861</v>
      </c>
      <c r="B15" s="200">
        <f>SUM(B16)</f>
        <v>0</v>
      </c>
      <c r="C15" s="200">
        <f>SUM(C16)</f>
        <v>0</v>
      </c>
      <c r="D15" s="205"/>
      <c r="E15" s="171" t="str">
        <f t="shared" si="0"/>
        <v>否</v>
      </c>
    </row>
    <row r="16" ht="36" customHeight="1" spans="1:5">
      <c r="A16" s="186" t="s">
        <v>1862</v>
      </c>
      <c r="B16" s="202"/>
      <c r="C16" s="202"/>
      <c r="D16" s="203"/>
      <c r="E16" s="171" t="str">
        <f t="shared" si="0"/>
        <v>否</v>
      </c>
    </row>
    <row r="17" ht="36" customHeight="1" spans="1:5">
      <c r="A17" s="207" t="s">
        <v>1882</v>
      </c>
      <c r="B17" s="200">
        <f>SUM(B4,B8,B11,B13,B15)</f>
        <v>25</v>
      </c>
      <c r="C17" s="200">
        <f>SUM(C4,C8,C11,C13,C15)</f>
        <v>25</v>
      </c>
      <c r="D17" s="205"/>
      <c r="E17" s="171" t="str">
        <f t="shared" si="0"/>
        <v>是</v>
      </c>
    </row>
    <row r="18" ht="36" customHeight="1" spans="1:5">
      <c r="A18" s="208" t="s">
        <v>96</v>
      </c>
      <c r="B18" s="200">
        <f>SUM(B19:B20)</f>
        <v>0</v>
      </c>
      <c r="C18" s="200">
        <f>SUM(C19:C20)</f>
        <v>0</v>
      </c>
      <c r="D18" s="205"/>
      <c r="E18" s="171" t="str">
        <f t="shared" si="0"/>
        <v>否</v>
      </c>
    </row>
    <row r="19" ht="36" customHeight="1" spans="1:5">
      <c r="A19" s="209" t="s">
        <v>1864</v>
      </c>
      <c r="B19" s="210"/>
      <c r="C19" s="202"/>
      <c r="D19" s="203"/>
      <c r="E19" s="171" t="str">
        <f t="shared" si="0"/>
        <v>否</v>
      </c>
    </row>
    <row r="20" ht="36" customHeight="1" spans="1:5">
      <c r="A20" s="209" t="s">
        <v>1865</v>
      </c>
      <c r="B20" s="210"/>
      <c r="C20" s="210"/>
      <c r="D20" s="203"/>
      <c r="E20" s="171" t="str">
        <f t="shared" si="0"/>
        <v>否</v>
      </c>
    </row>
    <row r="21" ht="36" customHeight="1" spans="1:5">
      <c r="A21" s="211" t="s">
        <v>1866</v>
      </c>
      <c r="B21" s="212"/>
      <c r="C21" s="200"/>
      <c r="D21" s="205"/>
      <c r="E21" s="171" t="str">
        <f t="shared" si="0"/>
        <v>否</v>
      </c>
    </row>
    <row r="22" ht="36" customHeight="1" spans="1:5">
      <c r="A22" s="207" t="s">
        <v>103</v>
      </c>
      <c r="B22" s="200">
        <f>SUM(B17,B18,B21)</f>
        <v>25</v>
      </c>
      <c r="C22" s="200">
        <f>SUM(C17,C18,C21)</f>
        <v>25</v>
      </c>
      <c r="D22" s="205"/>
      <c r="E22" s="171" t="str">
        <f t="shared" si="0"/>
        <v>是</v>
      </c>
    </row>
    <row r="23" spans="2:2">
      <c r="B23" s="213"/>
    </row>
    <row r="24" spans="2:3">
      <c r="B24" s="214"/>
      <c r="C24" s="214"/>
    </row>
    <row r="25" spans="2:2">
      <c r="B25" s="213"/>
    </row>
    <row r="26" spans="2:3">
      <c r="B26" s="214"/>
      <c r="C26" s="214"/>
    </row>
    <row r="27" spans="2:2">
      <c r="B27" s="213"/>
    </row>
    <row r="28" spans="2:2">
      <c r="B28" s="213"/>
    </row>
    <row r="29" spans="2:3">
      <c r="B29" s="214"/>
      <c r="C29" s="214"/>
    </row>
    <row r="30" spans="2:2">
      <c r="B30" s="213"/>
    </row>
    <row r="31" spans="2:2">
      <c r="B31" s="213"/>
    </row>
    <row r="32" spans="2:2">
      <c r="B32" s="213"/>
    </row>
    <row r="33" spans="2:2">
      <c r="B33" s="213"/>
    </row>
    <row r="34" spans="2:3">
      <c r="B34" s="214"/>
      <c r="C34" s="214"/>
    </row>
    <row r="35" spans="2:2">
      <c r="B35" s="213"/>
    </row>
  </sheetData>
  <mergeCells count="1">
    <mergeCell ref="A1:D1"/>
  </mergeCells>
  <conditionalFormatting sqref="E3:G22">
    <cfRule type="cellIs" dxfId="3" priority="2" stopIfTrue="1" operator="lessThanOrEqual">
      <formula>-1</formula>
    </cfRule>
  </conditionalFormatting>
  <conditionalFormatting sqref="E4:G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view="pageBreakPreview" zoomScaleNormal="100" workbookViewId="0">
      <selection activeCell="E10" sqref="E10"/>
    </sheetView>
  </sheetViews>
  <sheetFormatPr defaultColWidth="9" defaultRowHeight="14.25" outlineLevelCol="3"/>
  <cols>
    <col min="1" max="1" width="36.2583333333333" style="174" customWidth="1"/>
    <col min="2" max="2" width="45.5" style="177" customWidth="1"/>
    <col min="3" max="3" width="12.6333333333333" style="174"/>
    <col min="4" max="16374" width="9" style="174"/>
    <col min="16375" max="16376" width="35.6333333333333" style="174"/>
    <col min="16377" max="16377" width="9" style="174"/>
    <col min="16378" max="16384" width="9" style="178"/>
  </cols>
  <sheetData>
    <row r="1" s="174" customFormat="1" ht="45" customHeight="1" spans="1:2">
      <c r="A1" s="179" t="s">
        <v>1883</v>
      </c>
      <c r="B1" s="180"/>
    </row>
    <row r="2" s="174" customFormat="1" ht="20.1" customHeight="1" spans="1:2">
      <c r="A2" s="181"/>
      <c r="B2" s="182" t="s">
        <v>2</v>
      </c>
    </row>
    <row r="3" s="175" customFormat="1" ht="45" customHeight="1" spans="1:2">
      <c r="A3" s="183" t="s">
        <v>1884</v>
      </c>
      <c r="B3" s="183" t="s">
        <v>1885</v>
      </c>
    </row>
    <row r="4" s="174" customFormat="1" ht="36" customHeight="1" spans="1:2">
      <c r="A4" s="193"/>
      <c r="B4" s="185"/>
    </row>
    <row r="5" s="174" customFormat="1" ht="36" customHeight="1" spans="1:2">
      <c r="A5" s="193"/>
      <c r="B5" s="185"/>
    </row>
    <row r="6" s="174" customFormat="1" ht="36" customHeight="1" spans="1:2">
      <c r="A6" s="193"/>
      <c r="B6" s="185"/>
    </row>
    <row r="7" s="174" customFormat="1" ht="36" customHeight="1" spans="1:2">
      <c r="A7" s="193"/>
      <c r="B7" s="185"/>
    </row>
    <row r="8" s="174" customFormat="1" ht="36" customHeight="1" spans="1:2">
      <c r="A8" s="193"/>
      <c r="B8" s="185"/>
    </row>
    <row r="9" s="174" customFormat="1" ht="36" customHeight="1" spans="1:2">
      <c r="A9" s="193"/>
      <c r="B9" s="185"/>
    </row>
    <row r="10" s="174" customFormat="1" ht="36" customHeight="1" spans="1:2">
      <c r="A10" s="193"/>
      <c r="B10" s="185"/>
    </row>
    <row r="11" s="174" customFormat="1" ht="31" customHeight="1" spans="1:2">
      <c r="A11" s="189" t="s">
        <v>1886</v>
      </c>
      <c r="B11" s="190"/>
    </row>
    <row r="12" ht="45" customHeight="1" spans="1:4">
      <c r="A12" s="191" t="s">
        <v>1243</v>
      </c>
      <c r="B12" s="192"/>
      <c r="C12" s="192"/>
      <c r="D12" s="192"/>
    </row>
  </sheetData>
  <mergeCells count="2">
    <mergeCell ref="A1:B1"/>
    <mergeCell ref="A12:D12"/>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A25" sqref="A25"/>
    </sheetView>
  </sheetViews>
  <sheetFormatPr defaultColWidth="9" defaultRowHeight="14.25"/>
  <cols>
    <col min="1" max="1" width="46.6333333333333" style="174" customWidth="1"/>
    <col min="2" max="2" width="43.75" style="177" customWidth="1"/>
    <col min="3" max="16371" width="9" style="174"/>
    <col min="16372" max="16373" width="35.6333333333333" style="174"/>
    <col min="16374" max="16374" width="9" style="174"/>
    <col min="16375" max="16384" width="9" style="178"/>
  </cols>
  <sheetData>
    <row r="1" s="174" customFormat="1" ht="45" customHeight="1" spans="1:2">
      <c r="A1" s="179" t="s">
        <v>1887</v>
      </c>
      <c r="B1" s="180"/>
    </row>
    <row r="2" s="174" customFormat="1" ht="20.1" customHeight="1" spans="1:2">
      <c r="A2" s="181"/>
      <c r="B2" s="182" t="s">
        <v>2</v>
      </c>
    </row>
    <row r="3" s="175" customFormat="1" ht="45" customHeight="1" spans="1:2">
      <c r="A3" s="183" t="s">
        <v>1888</v>
      </c>
      <c r="B3" s="183" t="s">
        <v>1885</v>
      </c>
    </row>
    <row r="4" s="174" customFormat="1" ht="36" customHeight="1" spans="1:2">
      <c r="A4" s="184"/>
      <c r="B4" s="185"/>
    </row>
    <row r="5" s="174" customFormat="1" ht="36" customHeight="1" spans="1:2">
      <c r="A5" s="184"/>
      <c r="B5" s="185"/>
    </row>
    <row r="6" s="174" customFormat="1" ht="36" customHeight="1" spans="1:2">
      <c r="A6" s="184"/>
      <c r="B6" s="185"/>
    </row>
    <row r="7" s="174" customFormat="1" ht="36" customHeight="1" spans="1:2">
      <c r="A7" s="184"/>
      <c r="B7" s="185"/>
    </row>
    <row r="8" s="174" customFormat="1" ht="36" customHeight="1" spans="1:2">
      <c r="A8" s="184"/>
      <c r="B8" s="185"/>
    </row>
    <row r="9" s="174" customFormat="1" ht="36" customHeight="1" spans="1:2">
      <c r="A9" s="184"/>
      <c r="B9" s="185"/>
    </row>
    <row r="10" s="174" customFormat="1" ht="36" customHeight="1" spans="1:2">
      <c r="A10" s="186"/>
      <c r="B10" s="185"/>
    </row>
    <row r="11" s="174" customFormat="1" ht="36" customHeight="1" spans="1:2">
      <c r="A11" s="187"/>
      <c r="B11" s="185"/>
    </row>
    <row r="12" s="174" customFormat="1" ht="36" customHeight="1" spans="1:2">
      <c r="A12" s="188"/>
      <c r="B12" s="185"/>
    </row>
    <row r="13" s="174" customFormat="1" ht="36" customHeight="1" spans="1:2">
      <c r="A13" s="188"/>
      <c r="B13" s="185"/>
    </row>
    <row r="14" s="174" customFormat="1" ht="36" customHeight="1" spans="1:2">
      <c r="A14" s="188"/>
      <c r="B14" s="185"/>
    </row>
    <row r="15" s="174" customFormat="1" ht="36" customHeight="1" spans="1:2">
      <c r="A15" s="188"/>
      <c r="B15" s="185"/>
    </row>
    <row r="16" s="174" customFormat="1" ht="36" customHeight="1" spans="1:2">
      <c r="A16" s="188"/>
      <c r="B16" s="185"/>
    </row>
    <row r="17" s="174" customFormat="1" ht="36" customHeight="1" spans="1:2">
      <c r="A17" s="188"/>
      <c r="B17" s="185"/>
    </row>
    <row r="18" s="174" customFormat="1" ht="36" customHeight="1" spans="1:2">
      <c r="A18" s="188"/>
      <c r="B18" s="185"/>
    </row>
    <row r="19" s="174" customFormat="1" ht="31" customHeight="1" spans="1:2">
      <c r="A19" s="189" t="s">
        <v>1886</v>
      </c>
      <c r="B19" s="190"/>
    </row>
    <row r="20" s="176" customFormat="1" ht="49" customHeight="1" spans="1:16377">
      <c r="A20" s="191" t="s">
        <v>1243</v>
      </c>
      <c r="B20" s="192"/>
      <c r="C20" s="192"/>
      <c r="D20" s="192"/>
      <c r="XEU20" s="178"/>
      <c r="XEV20" s="178"/>
      <c r="XEW20" s="178"/>
    </row>
    <row r="21" s="174" customFormat="1" spans="2:16377">
      <c r="B21" s="177"/>
      <c r="XEU21" s="178"/>
      <c r="XEV21" s="178"/>
      <c r="XEW21" s="178"/>
    </row>
  </sheetData>
  <mergeCells count="2">
    <mergeCell ref="A1:B1"/>
    <mergeCell ref="A20:D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topLeftCell="A5" workbookViewId="0">
      <selection activeCell="A9" sqref="A9"/>
    </sheetView>
  </sheetViews>
  <sheetFormatPr defaultColWidth="9" defaultRowHeight="14.25" outlineLevelCol="4"/>
  <cols>
    <col min="1" max="1" width="52.4416666666667" style="152" customWidth="1"/>
    <col min="2" max="4" width="20.6333333333333" style="153" customWidth="1"/>
    <col min="5" max="5" width="5.38333333333333" style="152" hidden="1" customWidth="1"/>
    <col min="6" max="16384" width="9" style="152"/>
  </cols>
  <sheetData>
    <row r="1" ht="45" customHeight="1" spans="1:4">
      <c r="A1" s="154" t="s">
        <v>1889</v>
      </c>
      <c r="B1" s="154"/>
      <c r="C1" s="154"/>
      <c r="D1" s="154"/>
    </row>
    <row r="2" s="164" customFormat="1" ht="20.1" customHeight="1" spans="1:4">
      <c r="A2" s="165"/>
      <c r="B2" s="166"/>
      <c r="C2" s="167"/>
      <c r="D2" s="168" t="s">
        <v>2</v>
      </c>
    </row>
    <row r="3" ht="45" customHeight="1" spans="1:5">
      <c r="A3" s="169" t="s">
        <v>1890</v>
      </c>
      <c r="B3" s="122" t="s">
        <v>5</v>
      </c>
      <c r="C3" s="122" t="s">
        <v>6</v>
      </c>
      <c r="D3" s="122" t="s">
        <v>7</v>
      </c>
      <c r="E3" s="164" t="s">
        <v>8</v>
      </c>
    </row>
    <row r="4" ht="36" customHeight="1" spans="1:5">
      <c r="A4" s="170" t="s">
        <v>1891</v>
      </c>
      <c r="B4" s="144">
        <f>81882-33428</f>
        <v>48454</v>
      </c>
      <c r="C4" s="145">
        <f>84965-35896</f>
        <v>49069</v>
      </c>
      <c r="D4" s="126">
        <f>IF(B4&gt;0,C4/B4-1,IF(B4&lt;0,-(C4/B4-1),""))</f>
        <v>0.013</v>
      </c>
      <c r="E4" s="171" t="str">
        <f t="shared" ref="E4:E38" si="0">IF(A4&lt;&gt;"",IF(SUM(B4:C4)&lt;&gt;0,"是","否"),"是")</f>
        <v>是</v>
      </c>
    </row>
    <row r="5" ht="36" customHeight="1" spans="1:5">
      <c r="A5" s="172" t="s">
        <v>1892</v>
      </c>
      <c r="B5" s="147">
        <v>48053</v>
      </c>
      <c r="C5" s="147">
        <f>48696</f>
        <v>48696</v>
      </c>
      <c r="D5" s="129">
        <f t="shared" ref="D5:D38" si="1">IF(B5&gt;0,C5/B5-1,IF(B5&lt;0,-(C5/B5-1),""))</f>
        <v>0.013</v>
      </c>
      <c r="E5" s="171" t="str">
        <f t="shared" si="0"/>
        <v>是</v>
      </c>
    </row>
    <row r="6" ht="36" customHeight="1" spans="1:5">
      <c r="A6" s="172" t="s">
        <v>1893</v>
      </c>
      <c r="B6" s="147">
        <v>32</v>
      </c>
      <c r="C6" s="147">
        <v>29</v>
      </c>
      <c r="D6" s="129">
        <f t="shared" si="1"/>
        <v>-0.094</v>
      </c>
      <c r="E6" s="171" t="str">
        <f t="shared" si="0"/>
        <v>是</v>
      </c>
    </row>
    <row r="7" s="152" customFormat="1" ht="36" customHeight="1" spans="1:5">
      <c r="A7" s="172" t="s">
        <v>1894</v>
      </c>
      <c r="B7" s="147"/>
      <c r="C7" s="148"/>
      <c r="D7" s="126" t="str">
        <f t="shared" si="1"/>
        <v/>
      </c>
      <c r="E7" s="171" t="str">
        <f t="shared" si="0"/>
        <v>否</v>
      </c>
    </row>
    <row r="8" ht="36" customHeight="1" spans="1:5">
      <c r="A8" s="170" t="s">
        <v>1895</v>
      </c>
      <c r="B8" s="144">
        <v>19797</v>
      </c>
      <c r="C8" s="144">
        <v>18728</v>
      </c>
      <c r="D8" s="126">
        <f t="shared" si="1"/>
        <v>-0.054</v>
      </c>
      <c r="E8" s="171" t="str">
        <f t="shared" si="0"/>
        <v>是</v>
      </c>
    </row>
    <row r="9" ht="36" customHeight="1" spans="1:5">
      <c r="A9" s="172" t="s">
        <v>1892</v>
      </c>
      <c r="B9" s="147">
        <v>17235</v>
      </c>
      <c r="C9" s="148">
        <v>16235</v>
      </c>
      <c r="D9" s="129">
        <f t="shared" si="1"/>
        <v>-0.058</v>
      </c>
      <c r="E9" s="171" t="str">
        <f t="shared" si="0"/>
        <v>是</v>
      </c>
    </row>
    <row r="10" ht="36" customHeight="1" spans="1:5">
      <c r="A10" s="172" t="s">
        <v>1893</v>
      </c>
      <c r="B10" s="147">
        <v>31</v>
      </c>
      <c r="C10" s="147">
        <v>42</v>
      </c>
      <c r="D10" s="129">
        <f t="shared" si="1"/>
        <v>0.355</v>
      </c>
      <c r="E10" s="171" t="str">
        <f t="shared" si="0"/>
        <v>是</v>
      </c>
    </row>
    <row r="11" ht="36" customHeight="1" spans="1:5">
      <c r="A11" s="172" t="s">
        <v>1894</v>
      </c>
      <c r="B11" s="147">
        <v>2029</v>
      </c>
      <c r="C11" s="147">
        <v>2029</v>
      </c>
      <c r="D11" s="129">
        <f t="shared" si="1"/>
        <v>0</v>
      </c>
      <c r="E11" s="171" t="str">
        <f t="shared" si="0"/>
        <v>是</v>
      </c>
    </row>
    <row r="12" ht="36" customHeight="1" spans="1:5">
      <c r="A12" s="170" t="s">
        <v>1896</v>
      </c>
      <c r="B12" s="144">
        <f>4905-1772</f>
        <v>3133</v>
      </c>
      <c r="C12" s="150">
        <f>5343-2095</f>
        <v>3248</v>
      </c>
      <c r="D12" s="129">
        <f t="shared" si="1"/>
        <v>0.037</v>
      </c>
      <c r="E12" s="171" t="str">
        <f t="shared" si="0"/>
        <v>是</v>
      </c>
    </row>
    <row r="13" ht="36" customHeight="1" spans="1:5">
      <c r="A13" s="172" t="s">
        <v>1892</v>
      </c>
      <c r="B13" s="147">
        <v>3108</v>
      </c>
      <c r="C13" s="147">
        <v>3218</v>
      </c>
      <c r="D13" s="129">
        <f t="shared" si="1"/>
        <v>0.035</v>
      </c>
      <c r="E13" s="171" t="str">
        <f t="shared" si="0"/>
        <v>是</v>
      </c>
    </row>
    <row r="14" ht="36" customHeight="1" spans="1:5">
      <c r="A14" s="172" t="s">
        <v>1893</v>
      </c>
      <c r="B14" s="147">
        <v>2</v>
      </c>
      <c r="C14" s="147">
        <v>2</v>
      </c>
      <c r="D14" s="126">
        <f t="shared" si="1"/>
        <v>0</v>
      </c>
      <c r="E14" s="171" t="str">
        <f t="shared" si="0"/>
        <v>是</v>
      </c>
    </row>
    <row r="15" ht="36" customHeight="1" spans="1:5">
      <c r="A15" s="172" t="s">
        <v>1894</v>
      </c>
      <c r="B15" s="147"/>
      <c r="C15" s="148"/>
      <c r="D15" s="126" t="str">
        <f t="shared" si="1"/>
        <v/>
      </c>
      <c r="E15" s="171" t="str">
        <f t="shared" si="0"/>
        <v>否</v>
      </c>
    </row>
    <row r="16" ht="36" customHeight="1" spans="1:5">
      <c r="A16" s="170" t="s">
        <v>1897</v>
      </c>
      <c r="B16" s="144">
        <f>20233-6100</f>
        <v>14133</v>
      </c>
      <c r="C16" s="145">
        <f>21638-6100</f>
        <v>15538</v>
      </c>
      <c r="D16" s="126">
        <f t="shared" si="1"/>
        <v>0.099</v>
      </c>
      <c r="E16" s="171" t="str">
        <f t="shared" si="0"/>
        <v>是</v>
      </c>
    </row>
    <row r="17" ht="36" customHeight="1" spans="1:5">
      <c r="A17" s="172" t="s">
        <v>1892</v>
      </c>
      <c r="B17" s="147">
        <v>13552</v>
      </c>
      <c r="C17" s="148">
        <v>15432</v>
      </c>
      <c r="D17" s="129">
        <f t="shared" si="1"/>
        <v>0.139</v>
      </c>
      <c r="E17" s="171" t="str">
        <f t="shared" si="0"/>
        <v>是</v>
      </c>
    </row>
    <row r="18" ht="36" customHeight="1" spans="1:5">
      <c r="A18" s="172" t="s">
        <v>1893</v>
      </c>
      <c r="B18" s="147">
        <v>92</v>
      </c>
      <c r="C18" s="147">
        <v>106</v>
      </c>
      <c r="D18" s="129">
        <f t="shared" si="1"/>
        <v>0.152</v>
      </c>
      <c r="E18" s="171" t="str">
        <f t="shared" si="0"/>
        <v>是</v>
      </c>
    </row>
    <row r="19" ht="36" customHeight="1" spans="1:5">
      <c r="A19" s="172" t="s">
        <v>1894</v>
      </c>
      <c r="B19" s="147"/>
      <c r="C19" s="148"/>
      <c r="D19" s="129" t="str">
        <f t="shared" si="1"/>
        <v/>
      </c>
      <c r="E19" s="171" t="str">
        <f t="shared" si="0"/>
        <v>否</v>
      </c>
    </row>
    <row r="20" ht="36" customHeight="1" spans="1:5">
      <c r="A20" s="170" t="s">
        <v>1898</v>
      </c>
      <c r="B20" s="144">
        <f>963-963</f>
        <v>0</v>
      </c>
      <c r="C20" s="145">
        <f>1147-1147</f>
        <v>0</v>
      </c>
      <c r="D20" s="126" t="str">
        <f t="shared" si="1"/>
        <v/>
      </c>
      <c r="E20" s="171" t="str">
        <f t="shared" si="0"/>
        <v>否</v>
      </c>
    </row>
    <row r="21" ht="36" customHeight="1" spans="1:5">
      <c r="A21" s="172" t="s">
        <v>1892</v>
      </c>
      <c r="B21" s="147"/>
      <c r="C21" s="145"/>
      <c r="D21" s="126" t="str">
        <f t="shared" si="1"/>
        <v/>
      </c>
      <c r="E21" s="171" t="str">
        <f t="shared" si="0"/>
        <v>否</v>
      </c>
    </row>
    <row r="22" ht="36" customHeight="1" spans="1:5">
      <c r="A22" s="172" t="s">
        <v>1893</v>
      </c>
      <c r="B22" s="147"/>
      <c r="C22" s="147"/>
      <c r="D22" s="126" t="str">
        <f t="shared" si="1"/>
        <v/>
      </c>
      <c r="E22" s="171" t="str">
        <f t="shared" si="0"/>
        <v>否</v>
      </c>
    </row>
    <row r="23" ht="36" customHeight="1" spans="1:5">
      <c r="A23" s="172" t="s">
        <v>1894</v>
      </c>
      <c r="B23" s="147"/>
      <c r="C23" s="148"/>
      <c r="D23" s="126" t="str">
        <f t="shared" si="1"/>
        <v/>
      </c>
      <c r="E23" s="171" t="str">
        <f t="shared" si="0"/>
        <v>否</v>
      </c>
    </row>
    <row r="24" ht="36" customHeight="1" spans="1:5">
      <c r="A24" s="170" t="s">
        <v>1899</v>
      </c>
      <c r="B24" s="144">
        <f>11138-4623</f>
        <v>6515</v>
      </c>
      <c r="C24" s="145">
        <f>15291-10128</f>
        <v>5163</v>
      </c>
      <c r="D24" s="126">
        <f t="shared" si="1"/>
        <v>-0.208</v>
      </c>
      <c r="E24" s="171" t="str">
        <f t="shared" si="0"/>
        <v>是</v>
      </c>
    </row>
    <row r="25" ht="36" customHeight="1" spans="1:5">
      <c r="A25" s="172" t="s">
        <v>1892</v>
      </c>
      <c r="B25" s="147">
        <v>3269</v>
      </c>
      <c r="C25" s="147">
        <f>4325</f>
        <v>4325</v>
      </c>
      <c r="D25" s="129">
        <f t="shared" si="1"/>
        <v>0.323</v>
      </c>
      <c r="E25" s="171" t="str">
        <f t="shared" si="0"/>
        <v>是</v>
      </c>
    </row>
    <row r="26" ht="36" customHeight="1" spans="1:5">
      <c r="A26" s="172" t="s">
        <v>1893</v>
      </c>
      <c r="B26" s="147">
        <v>637</v>
      </c>
      <c r="C26" s="147">
        <v>351</v>
      </c>
      <c r="D26" s="129">
        <f t="shared" si="1"/>
        <v>-0.449</v>
      </c>
      <c r="E26" s="171" t="str">
        <f t="shared" si="0"/>
        <v>是</v>
      </c>
    </row>
    <row r="27" ht="36" customHeight="1" spans="1:5">
      <c r="A27" s="172" t="s">
        <v>1894</v>
      </c>
      <c r="B27" s="147">
        <v>264</v>
      </c>
      <c r="C27" s="147">
        <v>402</v>
      </c>
      <c r="D27" s="129">
        <f t="shared" si="1"/>
        <v>0.523</v>
      </c>
      <c r="E27" s="171" t="str">
        <f t="shared" si="0"/>
        <v>是</v>
      </c>
    </row>
    <row r="28" ht="36" customHeight="1" spans="1:5">
      <c r="A28" s="170" t="s">
        <v>1900</v>
      </c>
      <c r="B28" s="144">
        <f>34359-21758</f>
        <v>12601</v>
      </c>
      <c r="C28" s="145">
        <f>36484-23974</f>
        <v>12510</v>
      </c>
      <c r="D28" s="126">
        <f t="shared" si="1"/>
        <v>-0.007</v>
      </c>
      <c r="E28" s="171" t="str">
        <f t="shared" si="0"/>
        <v>是</v>
      </c>
    </row>
    <row r="29" ht="36" customHeight="1" spans="1:5">
      <c r="A29" s="172" t="s">
        <v>1892</v>
      </c>
      <c r="B29" s="147">
        <v>11078</v>
      </c>
      <c r="C29" s="147">
        <v>11132</v>
      </c>
      <c r="D29" s="129">
        <f t="shared" si="1"/>
        <v>0.005</v>
      </c>
      <c r="E29" s="171" t="str">
        <f t="shared" si="0"/>
        <v>是</v>
      </c>
    </row>
    <row r="30" ht="36" customHeight="1" spans="1:5">
      <c r="A30" s="172" t="s">
        <v>1893</v>
      </c>
      <c r="B30" s="147">
        <v>73</v>
      </c>
      <c r="C30" s="147">
        <v>77</v>
      </c>
      <c r="D30" s="129">
        <f t="shared" si="1"/>
        <v>0.055</v>
      </c>
      <c r="E30" s="171" t="str">
        <f t="shared" si="0"/>
        <v>是</v>
      </c>
    </row>
    <row r="31" ht="36" customHeight="1" spans="1:5">
      <c r="A31" s="172" t="s">
        <v>1894</v>
      </c>
      <c r="B31" s="147">
        <v>479</v>
      </c>
      <c r="C31" s="147">
        <v>501</v>
      </c>
      <c r="D31" s="129">
        <f t="shared" si="1"/>
        <v>0.046</v>
      </c>
      <c r="E31" s="171" t="str">
        <f t="shared" si="0"/>
        <v>是</v>
      </c>
    </row>
    <row r="32" ht="36" customHeight="1" spans="1:5">
      <c r="A32" s="132" t="s">
        <v>1901</v>
      </c>
      <c r="B32" s="144">
        <f>B4+B8+B12+B16+B20+B24+B28</f>
        <v>104633</v>
      </c>
      <c r="C32" s="144">
        <f>C4+C8+C12+C16+C20+C24+C28</f>
        <v>104256</v>
      </c>
      <c r="D32" s="126">
        <f t="shared" si="1"/>
        <v>-0.004</v>
      </c>
      <c r="E32" s="171" t="str">
        <f t="shared" si="0"/>
        <v>是</v>
      </c>
    </row>
    <row r="33" ht="36" customHeight="1" spans="1:5">
      <c r="A33" s="172" t="s">
        <v>1902</v>
      </c>
      <c r="B33" s="147">
        <f>B5+B9+B13+B17+B21+B25+B29</f>
        <v>96295</v>
      </c>
      <c r="C33" s="147">
        <f t="shared" ref="C32:C34" si="2">C5+C9+C13+C17+C21+C25+C29</f>
        <v>99038</v>
      </c>
      <c r="D33" s="129">
        <f t="shared" si="1"/>
        <v>0.028</v>
      </c>
      <c r="E33" s="171" t="str">
        <f t="shared" si="0"/>
        <v>是</v>
      </c>
    </row>
    <row r="34" ht="36" customHeight="1" spans="1:5">
      <c r="A34" s="172" t="s">
        <v>1903</v>
      </c>
      <c r="B34" s="147">
        <f>B6+B10+B14+B18+B22+B26+B30</f>
        <v>867</v>
      </c>
      <c r="C34" s="147">
        <f t="shared" si="2"/>
        <v>607</v>
      </c>
      <c r="D34" s="129">
        <f t="shared" si="1"/>
        <v>-0.3</v>
      </c>
      <c r="E34" s="171" t="str">
        <f t="shared" si="0"/>
        <v>是</v>
      </c>
    </row>
    <row r="35" ht="36" customHeight="1" spans="1:5">
      <c r="A35" s="172" t="s">
        <v>1904</v>
      </c>
      <c r="B35" s="147">
        <f>B7+B11+B19+B23+B27+B31</f>
        <v>2772</v>
      </c>
      <c r="C35" s="147">
        <f>C7+C11+C19+C23+C27+C31</f>
        <v>2932</v>
      </c>
      <c r="D35" s="129">
        <f t="shared" si="1"/>
        <v>0.058</v>
      </c>
      <c r="E35" s="171" t="str">
        <f t="shared" si="0"/>
        <v>是</v>
      </c>
    </row>
    <row r="36" ht="36" customHeight="1" spans="1:5">
      <c r="A36" s="133" t="s">
        <v>1905</v>
      </c>
      <c r="B36" s="144">
        <v>68644</v>
      </c>
      <c r="C36" s="144">
        <v>79340</v>
      </c>
      <c r="D36" s="126">
        <f t="shared" si="1"/>
        <v>0.156</v>
      </c>
      <c r="E36" s="171" t="str">
        <f t="shared" si="0"/>
        <v>是</v>
      </c>
    </row>
    <row r="37" ht="36" customHeight="1" spans="1:5">
      <c r="A37" s="173" t="s">
        <v>1906</v>
      </c>
      <c r="B37" s="144"/>
      <c r="C37" s="145"/>
      <c r="D37" s="126" t="str">
        <f t="shared" si="1"/>
        <v/>
      </c>
      <c r="E37" s="171" t="str">
        <f t="shared" si="0"/>
        <v>否</v>
      </c>
    </row>
    <row r="38" ht="36" customHeight="1" spans="1:5">
      <c r="A38" s="132" t="s">
        <v>1907</v>
      </c>
      <c r="B38" s="144">
        <f>B32+B36</f>
        <v>173277</v>
      </c>
      <c r="C38" s="144">
        <f>C32+C36</f>
        <v>183596</v>
      </c>
      <c r="D38" s="126">
        <f t="shared" si="1"/>
        <v>0.06</v>
      </c>
      <c r="E38" s="171" t="str">
        <f t="shared" si="0"/>
        <v>是</v>
      </c>
    </row>
    <row r="39" spans="2:3">
      <c r="B39" s="163"/>
      <c r="C39" s="163"/>
    </row>
    <row r="40" spans="2:3">
      <c r="B40" s="163"/>
      <c r="C40" s="163"/>
    </row>
    <row r="41" spans="2:3">
      <c r="B41" s="163"/>
      <c r="C41" s="163"/>
    </row>
    <row r="42" spans="2:3">
      <c r="B42" s="163"/>
      <c r="C42" s="163"/>
    </row>
  </sheetData>
  <mergeCells count="1">
    <mergeCell ref="A1:D1"/>
  </mergeCells>
  <conditionalFormatting sqref="E36:G36">
    <cfRule type="cellIs" dxfId="3" priority="2" stopIfTrue="1" operator="lessThanOrEqual">
      <formula>-1</formula>
    </cfRule>
  </conditionalFormatting>
  <conditionalFormatting sqref="C14:C15">
    <cfRule type="cellIs" dxfId="3" priority="1" stopIfTrue="1" operator="lessThanOrEqual">
      <formula>-1</formula>
    </cfRule>
  </conditionalFormatting>
  <conditionalFormatting sqref="E4:G38">
    <cfRule type="cellIs" dxfId="3" priority="5" stopIfTrue="1" operator="lessThanOrEqual">
      <formula>-1</formula>
    </cfRule>
  </conditionalFormatting>
  <conditionalFormatting sqref="E5:G31 E37:G38 C25 C29:C31 C23 C6:C7 C9:C11 C17:C19">
    <cfRule type="cellIs" dxfId="3" priority="4" stopIfTrue="1" operator="lessThanOrEqual">
      <formula>-1</formula>
    </cfRule>
  </conditionalFormatting>
  <conditionalFormatting sqref="E5:G38">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0" activePane="bottomLeft" state="frozen"/>
      <selection/>
      <selection pane="bottomLeft" activeCell="L17" sqref="L17"/>
    </sheetView>
  </sheetViews>
  <sheetFormatPr defaultColWidth="9" defaultRowHeight="14.25" outlineLevelCol="4"/>
  <cols>
    <col min="1" max="1" width="45.6333333333333" style="152" customWidth="1"/>
    <col min="2" max="4" width="20.6333333333333" style="153" customWidth="1"/>
    <col min="5" max="5" width="12.7583333333333" style="152" hidden="1" customWidth="1"/>
    <col min="6" max="16384" width="9" style="152"/>
  </cols>
  <sheetData>
    <row r="1" ht="45" customHeight="1" spans="1:4">
      <c r="A1" s="154" t="s">
        <v>1908</v>
      </c>
      <c r="B1" s="154"/>
      <c r="C1" s="154"/>
      <c r="D1" s="154"/>
    </row>
    <row r="2" ht="20.1" customHeight="1" spans="1:4">
      <c r="A2" s="155"/>
      <c r="B2" s="156"/>
      <c r="C2" s="157"/>
      <c r="D2" s="158" t="s">
        <v>1909</v>
      </c>
    </row>
    <row r="3" ht="45" customHeight="1" spans="1:5">
      <c r="A3" s="121" t="s">
        <v>1211</v>
      </c>
      <c r="B3" s="122" t="s">
        <v>5</v>
      </c>
      <c r="C3" s="122" t="s">
        <v>6</v>
      </c>
      <c r="D3" s="122" t="s">
        <v>7</v>
      </c>
      <c r="E3" s="159" t="s">
        <v>8</v>
      </c>
    </row>
    <row r="4" ht="36" customHeight="1" spans="1:5">
      <c r="A4" s="124" t="s">
        <v>1910</v>
      </c>
      <c r="B4" s="125">
        <f>81882-48454</f>
        <v>33428</v>
      </c>
      <c r="C4" s="125">
        <f>84965-49069</f>
        <v>35896</v>
      </c>
      <c r="D4" s="126">
        <f>IF(B4&gt;0,C4/B4-1,IF(B4&lt;0,-(C4/B4-1),""))</f>
        <v>0.074</v>
      </c>
      <c r="E4" s="160" t="str">
        <f t="shared" ref="E4:E22" si="0">IF(A4&lt;&gt;"",IF(SUM(B4:C4)&lt;&gt;0,"是","否"),"是")</f>
        <v>是</v>
      </c>
    </row>
    <row r="5" ht="36" customHeight="1" spans="1:5">
      <c r="A5" s="127" t="s">
        <v>1911</v>
      </c>
      <c r="B5" s="128">
        <v>32691</v>
      </c>
      <c r="C5" s="128">
        <v>35116</v>
      </c>
      <c r="D5" s="129">
        <f t="shared" ref="D5:D22" si="1">IF(B5&gt;0,C5/B5-1,IF(B5&lt;0,-(C5/B5-1),""))</f>
        <v>0.074</v>
      </c>
      <c r="E5" s="160" t="str">
        <f t="shared" si="0"/>
        <v>是</v>
      </c>
    </row>
    <row r="6" ht="36" customHeight="1" spans="1:5">
      <c r="A6" s="161" t="s">
        <v>1912</v>
      </c>
      <c r="B6" s="125">
        <v>20609</v>
      </c>
      <c r="C6" s="125">
        <v>21324</v>
      </c>
      <c r="D6" s="126">
        <f t="shared" si="1"/>
        <v>0.035</v>
      </c>
      <c r="E6" s="160" t="str">
        <f t="shared" si="0"/>
        <v>是</v>
      </c>
    </row>
    <row r="7" ht="36" customHeight="1" spans="1:5">
      <c r="A7" s="127" t="s">
        <v>1911</v>
      </c>
      <c r="B7" s="128">
        <v>20450</v>
      </c>
      <c r="C7" s="130">
        <v>21246</v>
      </c>
      <c r="D7" s="129">
        <f t="shared" si="1"/>
        <v>0.039</v>
      </c>
      <c r="E7" s="160" t="str">
        <f t="shared" si="0"/>
        <v>是</v>
      </c>
    </row>
    <row r="8" s="152" customFormat="1" ht="36" customHeight="1" spans="1:5">
      <c r="A8" s="124" t="s">
        <v>1913</v>
      </c>
      <c r="B8" s="125">
        <f>4905-3133</f>
        <v>1772</v>
      </c>
      <c r="C8" s="125">
        <f>5343-3248</f>
        <v>2095</v>
      </c>
      <c r="D8" s="126">
        <f t="shared" si="1"/>
        <v>0.182</v>
      </c>
      <c r="E8" s="160" t="str">
        <f t="shared" si="0"/>
        <v>是</v>
      </c>
    </row>
    <row r="9" s="152" customFormat="1" ht="36" customHeight="1" spans="1:5">
      <c r="A9" s="127" t="s">
        <v>1911</v>
      </c>
      <c r="B9" s="128">
        <v>1095</v>
      </c>
      <c r="C9" s="128">
        <v>1251</v>
      </c>
      <c r="D9" s="129">
        <f t="shared" si="1"/>
        <v>0.142</v>
      </c>
      <c r="E9" s="160" t="str">
        <f t="shared" si="0"/>
        <v>是</v>
      </c>
    </row>
    <row r="10" s="152" customFormat="1" ht="36" customHeight="1" spans="1:5">
      <c r="A10" s="124" t="s">
        <v>1914</v>
      </c>
      <c r="B10" s="125">
        <f>22240-14231</f>
        <v>8009</v>
      </c>
      <c r="C10" s="125">
        <f>23202-13704</f>
        <v>9498</v>
      </c>
      <c r="D10" s="126">
        <f t="shared" si="1"/>
        <v>0.186</v>
      </c>
      <c r="E10" s="160" t="str">
        <f t="shared" si="0"/>
        <v>是</v>
      </c>
    </row>
    <row r="11" s="152" customFormat="1" ht="36" customHeight="1" spans="1:5">
      <c r="A11" s="127" t="s">
        <v>1911</v>
      </c>
      <c r="B11" s="128">
        <v>7909</v>
      </c>
      <c r="C11" s="131">
        <v>9378</v>
      </c>
      <c r="D11" s="129">
        <f t="shared" si="1"/>
        <v>0.186</v>
      </c>
      <c r="E11" s="160" t="str">
        <f t="shared" si="0"/>
        <v>是</v>
      </c>
    </row>
    <row r="12" s="152" customFormat="1" ht="36" customHeight="1" spans="1:5">
      <c r="A12" s="124" t="s">
        <v>1915</v>
      </c>
      <c r="B12" s="125">
        <v>963</v>
      </c>
      <c r="C12" s="125">
        <v>1147</v>
      </c>
      <c r="D12" s="126">
        <f t="shared" si="1"/>
        <v>0.191</v>
      </c>
      <c r="E12" s="160" t="str">
        <f t="shared" si="0"/>
        <v>是</v>
      </c>
    </row>
    <row r="13" s="152" customFormat="1" ht="36" customHeight="1" spans="1:5">
      <c r="A13" s="127" t="s">
        <v>1911</v>
      </c>
      <c r="B13" s="128">
        <v>962</v>
      </c>
      <c r="C13" s="131">
        <v>1147</v>
      </c>
      <c r="D13" s="129">
        <f t="shared" si="1"/>
        <v>0.192</v>
      </c>
      <c r="E13" s="160" t="str">
        <f t="shared" si="0"/>
        <v>是</v>
      </c>
    </row>
    <row r="14" s="152" customFormat="1" ht="36" customHeight="1" spans="1:5">
      <c r="A14" s="124" t="s">
        <v>1916</v>
      </c>
      <c r="B14" s="125">
        <f>41295-32630</f>
        <v>8665</v>
      </c>
      <c r="C14" s="125">
        <f>18638-8510</f>
        <v>10128</v>
      </c>
      <c r="D14" s="126">
        <f t="shared" si="1"/>
        <v>0.169</v>
      </c>
      <c r="E14" s="160" t="str">
        <f t="shared" si="0"/>
        <v>是</v>
      </c>
    </row>
    <row r="15" ht="36" customHeight="1" spans="1:5">
      <c r="A15" s="127" t="s">
        <v>1911</v>
      </c>
      <c r="B15" s="128">
        <v>8648</v>
      </c>
      <c r="C15" s="130">
        <v>10108</v>
      </c>
      <c r="D15" s="129">
        <f t="shared" si="1"/>
        <v>0.169</v>
      </c>
      <c r="E15" s="160" t="str">
        <f t="shared" si="0"/>
        <v>是</v>
      </c>
    </row>
    <row r="16" ht="36" customHeight="1" spans="1:5">
      <c r="A16" s="124" t="s">
        <v>1917</v>
      </c>
      <c r="B16" s="125">
        <f>34983-12513</f>
        <v>22470</v>
      </c>
      <c r="C16" s="125">
        <f>36484-12510</f>
        <v>23974</v>
      </c>
      <c r="D16" s="126">
        <f t="shared" si="1"/>
        <v>0.067</v>
      </c>
      <c r="E16" s="160" t="str">
        <f t="shared" si="0"/>
        <v>是</v>
      </c>
    </row>
    <row r="17" ht="36" customHeight="1" spans="1:5">
      <c r="A17" s="127" t="s">
        <v>1911</v>
      </c>
      <c r="B17" s="128">
        <v>22470</v>
      </c>
      <c r="C17" s="131">
        <v>23974</v>
      </c>
      <c r="D17" s="129">
        <f t="shared" si="1"/>
        <v>0.067</v>
      </c>
      <c r="E17" s="160" t="str">
        <f t="shared" si="0"/>
        <v>是</v>
      </c>
    </row>
    <row r="18" ht="36" customHeight="1" spans="1:5">
      <c r="A18" s="132" t="s">
        <v>1918</v>
      </c>
      <c r="B18" s="125">
        <f>B4+B6+B8+B10+B12+B14+B16</f>
        <v>95916</v>
      </c>
      <c r="C18" s="125">
        <f>C4+C6+C8+C10+C12+C14+C16</f>
        <v>104062</v>
      </c>
      <c r="D18" s="126">
        <f t="shared" si="1"/>
        <v>0.085</v>
      </c>
      <c r="E18" s="160" t="str">
        <f t="shared" si="0"/>
        <v>是</v>
      </c>
    </row>
    <row r="19" ht="36" customHeight="1" spans="1:5">
      <c r="A19" s="127" t="s">
        <v>1919</v>
      </c>
      <c r="B19" s="128">
        <f>B5+B7+B9+B11+B13+B15+B17</f>
        <v>94225</v>
      </c>
      <c r="C19" s="128">
        <f>C5+C7+C9+C11+C13+C15+C17</f>
        <v>102220</v>
      </c>
      <c r="D19" s="129">
        <f t="shared" si="1"/>
        <v>0.085</v>
      </c>
      <c r="E19" s="160" t="str">
        <f t="shared" si="0"/>
        <v>是</v>
      </c>
    </row>
    <row r="20" ht="36" customHeight="1" spans="1:5">
      <c r="A20" s="162" t="s">
        <v>1920</v>
      </c>
      <c r="B20" s="125"/>
      <c r="C20" s="125"/>
      <c r="D20" s="126" t="str">
        <f t="shared" si="1"/>
        <v/>
      </c>
      <c r="E20" s="160" t="str">
        <f t="shared" si="0"/>
        <v>否</v>
      </c>
    </row>
    <row r="21" ht="36" customHeight="1" spans="1:5">
      <c r="A21" s="133" t="s">
        <v>1921</v>
      </c>
      <c r="B21" s="125">
        <v>110961</v>
      </c>
      <c r="C21" s="125">
        <v>87041</v>
      </c>
      <c r="D21" s="126">
        <f t="shared" si="1"/>
        <v>-0.216</v>
      </c>
      <c r="E21" s="160" t="str">
        <f t="shared" si="0"/>
        <v>是</v>
      </c>
    </row>
    <row r="22" ht="36" customHeight="1" spans="1:5">
      <c r="A22" s="132" t="s">
        <v>1922</v>
      </c>
      <c r="B22" s="125">
        <f>B18+B21</f>
        <v>206877</v>
      </c>
      <c r="C22" s="125">
        <f>C18+C21</f>
        <v>191103</v>
      </c>
      <c r="D22" s="126">
        <f t="shared" si="1"/>
        <v>-0.076</v>
      </c>
      <c r="E22" s="160" t="str">
        <f t="shared" si="0"/>
        <v>是</v>
      </c>
    </row>
    <row r="23" spans="2:3">
      <c r="B23" s="163"/>
      <c r="C23" s="163"/>
    </row>
    <row r="24" spans="2:3">
      <c r="B24" s="163"/>
      <c r="C24" s="163"/>
    </row>
    <row r="25" spans="2:3">
      <c r="B25" s="163"/>
      <c r="C25" s="163"/>
    </row>
    <row r="26" spans="2:3">
      <c r="B26" s="163"/>
      <c r="C26" s="163"/>
    </row>
  </sheetData>
  <mergeCells count="1">
    <mergeCell ref="A1:D1"/>
  </mergeCells>
  <conditionalFormatting sqref="E4:G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29" activePane="bottomLeft" state="frozen"/>
      <selection/>
      <selection pane="bottomLeft" activeCell="D2" sqref="D$1:D$1048576"/>
    </sheetView>
  </sheetViews>
  <sheetFormatPr defaultColWidth="9" defaultRowHeight="14.25" outlineLevelCol="4"/>
  <cols>
    <col min="1" max="1" width="46.1333333333333" style="135" customWidth="1"/>
    <col min="2" max="4" width="20.6333333333333" style="136" customWidth="1"/>
    <col min="5" max="5" width="5" style="135" hidden="1" customWidth="1"/>
    <col min="6" max="16384" width="9" style="135"/>
  </cols>
  <sheetData>
    <row r="1" ht="45" customHeight="1" spans="1:4">
      <c r="A1" s="137" t="s">
        <v>1923</v>
      </c>
      <c r="B1" s="137"/>
      <c r="C1" s="137"/>
      <c r="D1" s="137"/>
    </row>
    <row r="2" ht="20.1" customHeight="1" spans="1:4">
      <c r="A2" s="138"/>
      <c r="B2" s="139"/>
      <c r="C2" s="140"/>
      <c r="D2" s="141" t="s">
        <v>2</v>
      </c>
    </row>
    <row r="3" ht="45" customHeight="1" spans="1:5">
      <c r="A3" s="142" t="s">
        <v>1890</v>
      </c>
      <c r="B3" s="122" t="s">
        <v>5</v>
      </c>
      <c r="C3" s="122" t="s">
        <v>6</v>
      </c>
      <c r="D3" s="122" t="s">
        <v>7</v>
      </c>
      <c r="E3" s="123" t="s">
        <v>8</v>
      </c>
    </row>
    <row r="4" ht="36" customHeight="1" spans="1:5">
      <c r="A4" s="143" t="s">
        <v>1891</v>
      </c>
      <c r="B4" s="144">
        <f>81882-33428</f>
        <v>48454</v>
      </c>
      <c r="C4" s="145">
        <f>84965-35896</f>
        <v>49069</v>
      </c>
      <c r="D4" s="129">
        <f>IF(B4&gt;0,C4/B4-1,IF(B4&lt;0,-(C4/B4-1),""))</f>
        <v>0.013</v>
      </c>
      <c r="E4" s="123" t="str">
        <f t="shared" ref="E4:E38" si="0">IF(A4&lt;&gt;"",IF(SUM(B4:C4)&lt;&gt;0,"是","否"),"是")</f>
        <v>是</v>
      </c>
    </row>
    <row r="5" ht="36" customHeight="1" spans="1:5">
      <c r="A5" s="146" t="s">
        <v>1892</v>
      </c>
      <c r="B5" s="147">
        <v>48053</v>
      </c>
      <c r="C5" s="147">
        <f>48696</f>
        <v>48696</v>
      </c>
      <c r="D5" s="129">
        <f>IF(B5&gt;0,C5/B5-1,IF(B5&lt;0,-(C5/B5-1),""))</f>
        <v>0.013</v>
      </c>
      <c r="E5" s="123" t="str">
        <f t="shared" si="0"/>
        <v>是</v>
      </c>
    </row>
    <row r="6" ht="36" customHeight="1" spans="1:5">
      <c r="A6" s="146" t="s">
        <v>1893</v>
      </c>
      <c r="B6" s="147">
        <v>32</v>
      </c>
      <c r="C6" s="147">
        <v>29</v>
      </c>
      <c r="D6" s="129">
        <f t="shared" ref="D5:D12" si="1">IF(B6&gt;0,C6/B6-1,IF(B6&lt;0,-(C6/B6-1),""))</f>
        <v>-0.094</v>
      </c>
      <c r="E6" s="123" t="str">
        <f t="shared" si="0"/>
        <v>是</v>
      </c>
    </row>
    <row r="7" s="135" customFormat="1" ht="36" customHeight="1" spans="1:5">
      <c r="A7" s="146" t="s">
        <v>1894</v>
      </c>
      <c r="B7" s="147"/>
      <c r="C7" s="148"/>
      <c r="D7" s="129" t="str">
        <f t="shared" si="1"/>
        <v/>
      </c>
      <c r="E7" s="123" t="str">
        <f t="shared" si="0"/>
        <v>否</v>
      </c>
    </row>
    <row r="8" s="135" customFormat="1" ht="36" customHeight="1" spans="1:5">
      <c r="A8" s="149" t="s">
        <v>1895</v>
      </c>
      <c r="B8" s="144">
        <v>19797</v>
      </c>
      <c r="C8" s="144">
        <v>18728</v>
      </c>
      <c r="D8" s="129">
        <f t="shared" si="1"/>
        <v>-0.054</v>
      </c>
      <c r="E8" s="123" t="str">
        <f t="shared" si="0"/>
        <v>是</v>
      </c>
    </row>
    <row r="9" s="135" customFormat="1" ht="36" customHeight="1" spans="1:5">
      <c r="A9" s="146" t="s">
        <v>1892</v>
      </c>
      <c r="B9" s="147">
        <v>17235</v>
      </c>
      <c r="C9" s="148">
        <v>16235</v>
      </c>
      <c r="D9" s="129">
        <f t="shared" si="1"/>
        <v>-0.058</v>
      </c>
      <c r="E9" s="123" t="str">
        <f t="shared" si="0"/>
        <v>是</v>
      </c>
    </row>
    <row r="10" s="135" customFormat="1" ht="36" customHeight="1" spans="1:5">
      <c r="A10" s="146" t="s">
        <v>1893</v>
      </c>
      <c r="B10" s="147">
        <v>31</v>
      </c>
      <c r="C10" s="147">
        <v>42</v>
      </c>
      <c r="D10" s="129">
        <f t="shared" si="1"/>
        <v>0.355</v>
      </c>
      <c r="E10" s="123" t="str">
        <f t="shared" si="0"/>
        <v>是</v>
      </c>
    </row>
    <row r="11" s="135" customFormat="1" ht="36" customHeight="1" spans="1:5">
      <c r="A11" s="146" t="s">
        <v>1894</v>
      </c>
      <c r="B11" s="147">
        <v>2029</v>
      </c>
      <c r="C11" s="147">
        <v>2029</v>
      </c>
      <c r="D11" s="129">
        <f t="shared" si="1"/>
        <v>0</v>
      </c>
      <c r="E11" s="123" t="str">
        <f t="shared" si="0"/>
        <v>是</v>
      </c>
    </row>
    <row r="12" s="135" customFormat="1" ht="36" customHeight="1" spans="1:5">
      <c r="A12" s="143" t="s">
        <v>1896</v>
      </c>
      <c r="B12" s="144">
        <f>4905-1772</f>
        <v>3133</v>
      </c>
      <c r="C12" s="150">
        <f>5343-2095</f>
        <v>3248</v>
      </c>
      <c r="D12" s="129">
        <f t="shared" si="1"/>
        <v>0.037</v>
      </c>
      <c r="E12" s="123" t="str">
        <f t="shared" si="0"/>
        <v>是</v>
      </c>
    </row>
    <row r="13" ht="36" customHeight="1" spans="1:5">
      <c r="A13" s="146" t="s">
        <v>1892</v>
      </c>
      <c r="B13" s="147">
        <v>3108</v>
      </c>
      <c r="C13" s="147">
        <v>3218</v>
      </c>
      <c r="D13" s="129">
        <f t="shared" ref="D13:D38" si="2">IF(B13&gt;0,C13/B13-1,IF(B13&lt;0,-(C13/B13-1),""))</f>
        <v>0.035</v>
      </c>
      <c r="E13" s="123" t="str">
        <f t="shared" si="0"/>
        <v>是</v>
      </c>
    </row>
    <row r="14" ht="36" customHeight="1" spans="1:5">
      <c r="A14" s="146" t="s">
        <v>1893</v>
      </c>
      <c r="B14" s="147">
        <v>2</v>
      </c>
      <c r="C14" s="147">
        <v>2</v>
      </c>
      <c r="D14" s="129">
        <f t="shared" si="2"/>
        <v>0</v>
      </c>
      <c r="E14" s="123" t="str">
        <f t="shared" si="0"/>
        <v>是</v>
      </c>
    </row>
    <row r="15" ht="36" customHeight="1" spans="1:5">
      <c r="A15" s="146" t="s">
        <v>1894</v>
      </c>
      <c r="B15" s="147"/>
      <c r="C15" s="148"/>
      <c r="D15" s="129" t="str">
        <f t="shared" si="2"/>
        <v/>
      </c>
      <c r="E15" s="123" t="str">
        <f t="shared" si="0"/>
        <v>否</v>
      </c>
    </row>
    <row r="16" ht="36" customHeight="1" spans="1:5">
      <c r="A16" s="143" t="s">
        <v>1897</v>
      </c>
      <c r="B16" s="144">
        <f>20233-6100</f>
        <v>14133</v>
      </c>
      <c r="C16" s="145">
        <f>21638-6100</f>
        <v>15538</v>
      </c>
      <c r="D16" s="129">
        <f t="shared" si="2"/>
        <v>0.099</v>
      </c>
      <c r="E16" s="123" t="str">
        <f t="shared" si="0"/>
        <v>是</v>
      </c>
    </row>
    <row r="17" ht="36" customHeight="1" spans="1:5">
      <c r="A17" s="146" t="s">
        <v>1892</v>
      </c>
      <c r="B17" s="147">
        <v>13552</v>
      </c>
      <c r="C17" s="148">
        <v>15432</v>
      </c>
      <c r="D17" s="129">
        <f t="shared" si="2"/>
        <v>0.139</v>
      </c>
      <c r="E17" s="123" t="str">
        <f t="shared" si="0"/>
        <v>是</v>
      </c>
    </row>
    <row r="18" ht="36" customHeight="1" spans="1:5">
      <c r="A18" s="146" t="s">
        <v>1893</v>
      </c>
      <c r="B18" s="147">
        <v>92</v>
      </c>
      <c r="C18" s="147">
        <v>106</v>
      </c>
      <c r="D18" s="129">
        <f t="shared" si="2"/>
        <v>0.152</v>
      </c>
      <c r="E18" s="123" t="str">
        <f t="shared" si="0"/>
        <v>是</v>
      </c>
    </row>
    <row r="19" ht="36" customHeight="1" spans="1:5">
      <c r="A19" s="146" t="s">
        <v>1894</v>
      </c>
      <c r="B19" s="147"/>
      <c r="C19" s="148"/>
      <c r="D19" s="129" t="str">
        <f t="shared" si="2"/>
        <v/>
      </c>
      <c r="E19" s="123" t="str">
        <f t="shared" si="0"/>
        <v>否</v>
      </c>
    </row>
    <row r="20" ht="36" customHeight="1" spans="1:5">
      <c r="A20" s="143" t="s">
        <v>1898</v>
      </c>
      <c r="B20" s="144">
        <f>963-963</f>
        <v>0</v>
      </c>
      <c r="C20" s="145">
        <f>1147-1147</f>
        <v>0</v>
      </c>
      <c r="D20" s="129" t="str">
        <f t="shared" si="2"/>
        <v/>
      </c>
      <c r="E20" s="123" t="str">
        <f t="shared" si="0"/>
        <v>否</v>
      </c>
    </row>
    <row r="21" ht="36" customHeight="1" spans="1:5">
      <c r="A21" s="146" t="s">
        <v>1892</v>
      </c>
      <c r="B21" s="147"/>
      <c r="C21" s="145"/>
      <c r="D21" s="129" t="str">
        <f t="shared" si="2"/>
        <v/>
      </c>
      <c r="E21" s="123" t="str">
        <f t="shared" si="0"/>
        <v>否</v>
      </c>
    </row>
    <row r="22" ht="36" customHeight="1" spans="1:5">
      <c r="A22" s="146" t="s">
        <v>1893</v>
      </c>
      <c r="B22" s="147"/>
      <c r="C22" s="147"/>
      <c r="D22" s="129" t="str">
        <f t="shared" si="2"/>
        <v/>
      </c>
      <c r="E22" s="123" t="str">
        <f t="shared" si="0"/>
        <v>否</v>
      </c>
    </row>
    <row r="23" ht="36" customHeight="1" spans="1:5">
      <c r="A23" s="146" t="s">
        <v>1894</v>
      </c>
      <c r="B23" s="147"/>
      <c r="C23" s="148"/>
      <c r="D23" s="129" t="str">
        <f t="shared" si="2"/>
        <v/>
      </c>
      <c r="E23" s="123" t="str">
        <f t="shared" si="0"/>
        <v>否</v>
      </c>
    </row>
    <row r="24" ht="36" customHeight="1" spans="1:5">
      <c r="A24" s="143" t="s">
        <v>1899</v>
      </c>
      <c r="B24" s="144">
        <f>11138-4623</f>
        <v>6515</v>
      </c>
      <c r="C24" s="145">
        <f>15291-10128</f>
        <v>5163</v>
      </c>
      <c r="D24" s="129">
        <f t="shared" si="2"/>
        <v>-0.208</v>
      </c>
      <c r="E24" s="123" t="str">
        <f t="shared" si="0"/>
        <v>是</v>
      </c>
    </row>
    <row r="25" ht="36" customHeight="1" spans="1:5">
      <c r="A25" s="146" t="s">
        <v>1892</v>
      </c>
      <c r="B25" s="147">
        <v>3269</v>
      </c>
      <c r="C25" s="147">
        <f>4325</f>
        <v>4325</v>
      </c>
      <c r="D25" s="129">
        <f t="shared" si="2"/>
        <v>0.323</v>
      </c>
      <c r="E25" s="123" t="str">
        <f t="shared" si="0"/>
        <v>是</v>
      </c>
    </row>
    <row r="26" ht="36" customHeight="1" spans="1:5">
      <c r="A26" s="146" t="s">
        <v>1893</v>
      </c>
      <c r="B26" s="147">
        <v>637</v>
      </c>
      <c r="C26" s="147">
        <v>351</v>
      </c>
      <c r="D26" s="129">
        <f t="shared" si="2"/>
        <v>-0.449</v>
      </c>
      <c r="E26" s="123" t="str">
        <f t="shared" si="0"/>
        <v>是</v>
      </c>
    </row>
    <row r="27" ht="36" customHeight="1" spans="1:5">
      <c r="A27" s="146" t="s">
        <v>1894</v>
      </c>
      <c r="B27" s="147">
        <v>264</v>
      </c>
      <c r="C27" s="147">
        <v>402</v>
      </c>
      <c r="D27" s="129">
        <f t="shared" si="2"/>
        <v>0.523</v>
      </c>
      <c r="E27" s="123" t="str">
        <f t="shared" si="0"/>
        <v>是</v>
      </c>
    </row>
    <row r="28" ht="36" customHeight="1" spans="1:5">
      <c r="A28" s="143" t="s">
        <v>1900</v>
      </c>
      <c r="B28" s="144">
        <f>34359-21758</f>
        <v>12601</v>
      </c>
      <c r="C28" s="145">
        <f>36484-23974</f>
        <v>12510</v>
      </c>
      <c r="D28" s="129">
        <f t="shared" si="2"/>
        <v>-0.007</v>
      </c>
      <c r="E28" s="123" t="str">
        <f t="shared" si="0"/>
        <v>是</v>
      </c>
    </row>
    <row r="29" ht="36" customHeight="1" spans="1:5">
      <c r="A29" s="146" t="s">
        <v>1892</v>
      </c>
      <c r="B29" s="147">
        <v>11078</v>
      </c>
      <c r="C29" s="147">
        <v>11132</v>
      </c>
      <c r="D29" s="129">
        <f t="shared" si="2"/>
        <v>0.005</v>
      </c>
      <c r="E29" s="123" t="str">
        <f t="shared" si="0"/>
        <v>是</v>
      </c>
    </row>
    <row r="30" ht="36" customHeight="1" spans="1:5">
      <c r="A30" s="146" t="s">
        <v>1893</v>
      </c>
      <c r="B30" s="147">
        <v>73</v>
      </c>
      <c r="C30" s="147">
        <v>77</v>
      </c>
      <c r="D30" s="129">
        <f t="shared" si="2"/>
        <v>0.055</v>
      </c>
      <c r="E30" s="123" t="str">
        <f t="shared" si="0"/>
        <v>是</v>
      </c>
    </row>
    <row r="31" ht="36" customHeight="1" spans="1:5">
      <c r="A31" s="146" t="s">
        <v>1894</v>
      </c>
      <c r="B31" s="147">
        <v>479</v>
      </c>
      <c r="C31" s="147">
        <v>501</v>
      </c>
      <c r="D31" s="129">
        <f t="shared" si="2"/>
        <v>0.046</v>
      </c>
      <c r="E31" s="123" t="str">
        <f t="shared" si="0"/>
        <v>是</v>
      </c>
    </row>
    <row r="32" ht="36" customHeight="1" spans="1:5">
      <c r="A32" s="132" t="s">
        <v>1901</v>
      </c>
      <c r="B32" s="144">
        <f t="shared" ref="B32:B34" si="3">B4+B8+B12+B16+B20+B24+B28</f>
        <v>104633</v>
      </c>
      <c r="C32" s="144">
        <f t="shared" ref="C32:C34" si="4">C4+C8+C12+C16+C20+C24+C28</f>
        <v>104256</v>
      </c>
      <c r="D32" s="129">
        <f t="shared" si="2"/>
        <v>-0.004</v>
      </c>
      <c r="E32" s="123" t="str">
        <f t="shared" si="0"/>
        <v>是</v>
      </c>
    </row>
    <row r="33" ht="36" customHeight="1" spans="1:5">
      <c r="A33" s="146" t="s">
        <v>1902</v>
      </c>
      <c r="B33" s="147">
        <f t="shared" si="3"/>
        <v>96295</v>
      </c>
      <c r="C33" s="147">
        <f t="shared" si="4"/>
        <v>99038</v>
      </c>
      <c r="D33" s="129">
        <f t="shared" si="2"/>
        <v>0.028</v>
      </c>
      <c r="E33" s="123" t="str">
        <f t="shared" si="0"/>
        <v>是</v>
      </c>
    </row>
    <row r="34" ht="36" customHeight="1" spans="1:5">
      <c r="A34" s="146" t="s">
        <v>1903</v>
      </c>
      <c r="B34" s="147">
        <f t="shared" si="3"/>
        <v>867</v>
      </c>
      <c r="C34" s="147">
        <f t="shared" si="4"/>
        <v>607</v>
      </c>
      <c r="D34" s="129">
        <f t="shared" si="2"/>
        <v>-0.3</v>
      </c>
      <c r="E34" s="123" t="str">
        <f t="shared" si="0"/>
        <v>是</v>
      </c>
    </row>
    <row r="35" ht="36" customHeight="1" spans="1:5">
      <c r="A35" s="146" t="s">
        <v>1904</v>
      </c>
      <c r="B35" s="147">
        <f>B7+B11+B19+B23+B27+B31</f>
        <v>2772</v>
      </c>
      <c r="C35" s="147">
        <f>C7+C11+C19+C23+C27+C31</f>
        <v>2932</v>
      </c>
      <c r="D35" s="129">
        <f t="shared" si="2"/>
        <v>0.058</v>
      </c>
      <c r="E35" s="123" t="str">
        <f t="shared" si="0"/>
        <v>是</v>
      </c>
    </row>
    <row r="36" ht="36" customHeight="1" spans="1:5">
      <c r="A36" s="133" t="s">
        <v>1905</v>
      </c>
      <c r="B36" s="144">
        <v>68644</v>
      </c>
      <c r="C36" s="144">
        <v>79340</v>
      </c>
      <c r="D36" s="129">
        <f t="shared" si="2"/>
        <v>0.156</v>
      </c>
      <c r="E36" s="123" t="str">
        <f t="shared" si="0"/>
        <v>是</v>
      </c>
    </row>
    <row r="37" ht="36" customHeight="1" spans="1:5">
      <c r="A37" s="133" t="s">
        <v>1906</v>
      </c>
      <c r="B37" s="144"/>
      <c r="C37" s="145"/>
      <c r="D37" s="129" t="str">
        <f t="shared" si="2"/>
        <v/>
      </c>
      <c r="E37" s="123" t="str">
        <f t="shared" si="0"/>
        <v>否</v>
      </c>
    </row>
    <row r="38" ht="36" customHeight="1" spans="1:5">
      <c r="A38" s="132" t="s">
        <v>1907</v>
      </c>
      <c r="B38" s="144">
        <f>B32+B36</f>
        <v>173277</v>
      </c>
      <c r="C38" s="144">
        <f>C32+C36</f>
        <v>183596</v>
      </c>
      <c r="D38" s="129">
        <f t="shared" si="2"/>
        <v>0.06</v>
      </c>
      <c r="E38" s="123" t="str">
        <f t="shared" si="0"/>
        <v>是</v>
      </c>
    </row>
    <row r="39" spans="2:3">
      <c r="B39" s="151"/>
      <c r="C39" s="151"/>
    </row>
    <row r="40" spans="2:3">
      <c r="B40" s="151"/>
      <c r="C40" s="151"/>
    </row>
    <row r="41" spans="2:3">
      <c r="B41" s="151"/>
      <c r="C41" s="151"/>
    </row>
    <row r="42" spans="2:3">
      <c r="B42" s="151"/>
      <c r="C42" s="151"/>
    </row>
  </sheetData>
  <mergeCells count="1">
    <mergeCell ref="A1:D1"/>
  </mergeCells>
  <conditionalFormatting sqref="C14:C15">
    <cfRule type="cellIs" dxfId="3" priority="1" stopIfTrue="1" operator="lessThanOrEqual">
      <formula>-1</formula>
    </cfRule>
  </conditionalFormatting>
  <conditionalFormatting sqref="C25 C29:C31 C23 C6:C7 C9:C11 C17:C19">
    <cfRule type="cellIs" dxfId="3" priority="2" stopIfTrue="1" operator="lessThanOrEqual">
      <formula>-1</formula>
    </cfRule>
  </conditionalFormatting>
  <conditionalFormatting sqref="E28:G32">
    <cfRule type="cellIs" dxfId="5" priority="3"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topLeftCell="A10" workbookViewId="0">
      <selection activeCell="G25" sqref="G25"/>
    </sheetView>
  </sheetViews>
  <sheetFormatPr defaultColWidth="9" defaultRowHeight="14.25" outlineLevelCol="4"/>
  <cols>
    <col min="1" max="1" width="50.7583333333333" style="114" customWidth="1"/>
    <col min="2" max="3" width="20.6333333333333" style="115" customWidth="1"/>
    <col min="4" max="4" width="20.6333333333333" style="116" customWidth="1"/>
    <col min="5" max="5" width="5.13333333333333" style="114" hidden="1" customWidth="1"/>
    <col min="6" max="7" width="12.6333333333333" style="114"/>
    <col min="8" max="246" width="9" style="114"/>
    <col min="247" max="247" width="41.6333333333333" style="114" customWidth="1"/>
    <col min="248" max="249" width="14.5" style="114" customWidth="1"/>
    <col min="250" max="250" width="13.8833333333333" style="114" customWidth="1"/>
    <col min="251" max="253" width="9" style="114"/>
    <col min="254" max="255" width="10.5" style="114" customWidth="1"/>
    <col min="256" max="502" width="9" style="114"/>
    <col min="503" max="503" width="41.6333333333333" style="114" customWidth="1"/>
    <col min="504" max="505" width="14.5" style="114" customWidth="1"/>
    <col min="506" max="506" width="13.8833333333333" style="114" customWidth="1"/>
    <col min="507" max="509" width="9" style="114"/>
    <col min="510" max="511" width="10.5" style="114" customWidth="1"/>
    <col min="512" max="758" width="9" style="114"/>
    <col min="759" max="759" width="41.6333333333333" style="114" customWidth="1"/>
    <col min="760" max="761" width="14.5" style="114" customWidth="1"/>
    <col min="762" max="762" width="13.8833333333333" style="114" customWidth="1"/>
    <col min="763" max="765" width="9" style="114"/>
    <col min="766" max="767" width="10.5" style="114" customWidth="1"/>
    <col min="768" max="1014" width="9" style="114"/>
    <col min="1015" max="1015" width="41.6333333333333" style="114" customWidth="1"/>
    <col min="1016" max="1017" width="14.5" style="114" customWidth="1"/>
    <col min="1018" max="1018" width="13.8833333333333" style="114" customWidth="1"/>
    <col min="1019" max="1021" width="9" style="114"/>
    <col min="1022" max="1023" width="10.5" style="114" customWidth="1"/>
    <col min="1024" max="1270" width="9" style="114"/>
    <col min="1271" max="1271" width="41.6333333333333" style="114" customWidth="1"/>
    <col min="1272" max="1273" width="14.5" style="114" customWidth="1"/>
    <col min="1274" max="1274" width="13.8833333333333" style="114" customWidth="1"/>
    <col min="1275" max="1277" width="9" style="114"/>
    <col min="1278" max="1279" width="10.5" style="114" customWidth="1"/>
    <col min="1280" max="1526" width="9" style="114"/>
    <col min="1527" max="1527" width="41.6333333333333" style="114" customWidth="1"/>
    <col min="1528" max="1529" width="14.5" style="114" customWidth="1"/>
    <col min="1530" max="1530" width="13.8833333333333" style="114" customWidth="1"/>
    <col min="1531" max="1533" width="9" style="114"/>
    <col min="1534" max="1535" width="10.5" style="114" customWidth="1"/>
    <col min="1536" max="1782" width="9" style="114"/>
    <col min="1783" max="1783" width="41.6333333333333" style="114" customWidth="1"/>
    <col min="1784" max="1785" width="14.5" style="114" customWidth="1"/>
    <col min="1786" max="1786" width="13.8833333333333" style="114" customWidth="1"/>
    <col min="1787" max="1789" width="9" style="114"/>
    <col min="1790" max="1791" width="10.5" style="114" customWidth="1"/>
    <col min="1792" max="2038" width="9" style="114"/>
    <col min="2039" max="2039" width="41.6333333333333" style="114" customWidth="1"/>
    <col min="2040" max="2041" width="14.5" style="114" customWidth="1"/>
    <col min="2042" max="2042" width="13.8833333333333" style="114" customWidth="1"/>
    <col min="2043" max="2045" width="9" style="114"/>
    <col min="2046" max="2047" width="10.5" style="114" customWidth="1"/>
    <col min="2048" max="2294" width="9" style="114"/>
    <col min="2295" max="2295" width="41.6333333333333" style="114" customWidth="1"/>
    <col min="2296" max="2297" width="14.5" style="114" customWidth="1"/>
    <col min="2298" max="2298" width="13.8833333333333" style="114" customWidth="1"/>
    <col min="2299" max="2301" width="9" style="114"/>
    <col min="2302" max="2303" width="10.5" style="114" customWidth="1"/>
    <col min="2304" max="2550" width="9" style="114"/>
    <col min="2551" max="2551" width="41.6333333333333" style="114" customWidth="1"/>
    <col min="2552" max="2553" width="14.5" style="114" customWidth="1"/>
    <col min="2554" max="2554" width="13.8833333333333" style="114" customWidth="1"/>
    <col min="2555" max="2557" width="9" style="114"/>
    <col min="2558" max="2559" width="10.5" style="114" customWidth="1"/>
    <col min="2560" max="2806" width="9" style="114"/>
    <col min="2807" max="2807" width="41.6333333333333" style="114" customWidth="1"/>
    <col min="2808" max="2809" width="14.5" style="114" customWidth="1"/>
    <col min="2810" max="2810" width="13.8833333333333" style="114" customWidth="1"/>
    <col min="2811" max="2813" width="9" style="114"/>
    <col min="2814" max="2815" width="10.5" style="114" customWidth="1"/>
    <col min="2816" max="3062" width="9" style="114"/>
    <col min="3063" max="3063" width="41.6333333333333" style="114" customWidth="1"/>
    <col min="3064" max="3065" width="14.5" style="114" customWidth="1"/>
    <col min="3066" max="3066" width="13.8833333333333" style="114" customWidth="1"/>
    <col min="3067" max="3069" width="9" style="114"/>
    <col min="3070" max="3071" width="10.5" style="114" customWidth="1"/>
    <col min="3072" max="3318" width="9" style="114"/>
    <col min="3319" max="3319" width="41.6333333333333" style="114" customWidth="1"/>
    <col min="3320" max="3321" width="14.5" style="114" customWidth="1"/>
    <col min="3322" max="3322" width="13.8833333333333" style="114" customWidth="1"/>
    <col min="3323" max="3325" width="9" style="114"/>
    <col min="3326" max="3327" width="10.5" style="114" customWidth="1"/>
    <col min="3328" max="3574" width="9" style="114"/>
    <col min="3575" max="3575" width="41.6333333333333" style="114" customWidth="1"/>
    <col min="3576" max="3577" width="14.5" style="114" customWidth="1"/>
    <col min="3578" max="3578" width="13.8833333333333" style="114" customWidth="1"/>
    <col min="3579" max="3581" width="9" style="114"/>
    <col min="3582" max="3583" width="10.5" style="114" customWidth="1"/>
    <col min="3584" max="3830" width="9" style="114"/>
    <col min="3831" max="3831" width="41.6333333333333" style="114" customWidth="1"/>
    <col min="3832" max="3833" width="14.5" style="114" customWidth="1"/>
    <col min="3834" max="3834" width="13.8833333333333" style="114" customWidth="1"/>
    <col min="3835" max="3837" width="9" style="114"/>
    <col min="3838" max="3839" width="10.5" style="114" customWidth="1"/>
    <col min="3840" max="4086" width="9" style="114"/>
    <col min="4087" max="4087" width="41.6333333333333" style="114" customWidth="1"/>
    <col min="4088" max="4089" width="14.5" style="114" customWidth="1"/>
    <col min="4090" max="4090" width="13.8833333333333" style="114" customWidth="1"/>
    <col min="4091" max="4093" width="9" style="114"/>
    <col min="4094" max="4095" width="10.5" style="114" customWidth="1"/>
    <col min="4096" max="4342" width="9" style="114"/>
    <col min="4343" max="4343" width="41.6333333333333" style="114" customWidth="1"/>
    <col min="4344" max="4345" width="14.5" style="114" customWidth="1"/>
    <col min="4346" max="4346" width="13.8833333333333" style="114" customWidth="1"/>
    <col min="4347" max="4349" width="9" style="114"/>
    <col min="4350" max="4351" width="10.5" style="114" customWidth="1"/>
    <col min="4352" max="4598" width="9" style="114"/>
    <col min="4599" max="4599" width="41.6333333333333" style="114" customWidth="1"/>
    <col min="4600" max="4601" width="14.5" style="114" customWidth="1"/>
    <col min="4602" max="4602" width="13.8833333333333" style="114" customWidth="1"/>
    <col min="4603" max="4605" width="9" style="114"/>
    <col min="4606" max="4607" width="10.5" style="114" customWidth="1"/>
    <col min="4608" max="4854" width="9" style="114"/>
    <col min="4855" max="4855" width="41.6333333333333" style="114" customWidth="1"/>
    <col min="4856" max="4857" width="14.5" style="114" customWidth="1"/>
    <col min="4858" max="4858" width="13.8833333333333" style="114" customWidth="1"/>
    <col min="4859" max="4861" width="9" style="114"/>
    <col min="4862" max="4863" width="10.5" style="114" customWidth="1"/>
    <col min="4864" max="5110" width="9" style="114"/>
    <col min="5111" max="5111" width="41.6333333333333" style="114" customWidth="1"/>
    <col min="5112" max="5113" width="14.5" style="114" customWidth="1"/>
    <col min="5114" max="5114" width="13.8833333333333" style="114" customWidth="1"/>
    <col min="5115" max="5117" width="9" style="114"/>
    <col min="5118" max="5119" width="10.5" style="114" customWidth="1"/>
    <col min="5120" max="5366" width="9" style="114"/>
    <col min="5367" max="5367" width="41.6333333333333" style="114" customWidth="1"/>
    <col min="5368" max="5369" width="14.5" style="114" customWidth="1"/>
    <col min="5370" max="5370" width="13.8833333333333" style="114" customWidth="1"/>
    <col min="5371" max="5373" width="9" style="114"/>
    <col min="5374" max="5375" width="10.5" style="114" customWidth="1"/>
    <col min="5376" max="5622" width="9" style="114"/>
    <col min="5623" max="5623" width="41.6333333333333" style="114" customWidth="1"/>
    <col min="5624" max="5625" width="14.5" style="114" customWidth="1"/>
    <col min="5626" max="5626" width="13.8833333333333" style="114" customWidth="1"/>
    <col min="5627" max="5629" width="9" style="114"/>
    <col min="5630" max="5631" width="10.5" style="114" customWidth="1"/>
    <col min="5632" max="5878" width="9" style="114"/>
    <col min="5879" max="5879" width="41.6333333333333" style="114" customWidth="1"/>
    <col min="5880" max="5881" width="14.5" style="114" customWidth="1"/>
    <col min="5882" max="5882" width="13.8833333333333" style="114" customWidth="1"/>
    <col min="5883" max="5885" width="9" style="114"/>
    <col min="5886" max="5887" width="10.5" style="114" customWidth="1"/>
    <col min="5888" max="6134" width="9" style="114"/>
    <col min="6135" max="6135" width="41.6333333333333" style="114" customWidth="1"/>
    <col min="6136" max="6137" width="14.5" style="114" customWidth="1"/>
    <col min="6138" max="6138" width="13.8833333333333" style="114" customWidth="1"/>
    <col min="6139" max="6141" width="9" style="114"/>
    <col min="6142" max="6143" width="10.5" style="114" customWidth="1"/>
    <col min="6144" max="6390" width="9" style="114"/>
    <col min="6391" max="6391" width="41.6333333333333" style="114" customWidth="1"/>
    <col min="6392" max="6393" width="14.5" style="114" customWidth="1"/>
    <col min="6394" max="6394" width="13.8833333333333" style="114" customWidth="1"/>
    <col min="6395" max="6397" width="9" style="114"/>
    <col min="6398" max="6399" width="10.5" style="114" customWidth="1"/>
    <col min="6400" max="6646" width="9" style="114"/>
    <col min="6647" max="6647" width="41.6333333333333" style="114" customWidth="1"/>
    <col min="6648" max="6649" width="14.5" style="114" customWidth="1"/>
    <col min="6650" max="6650" width="13.8833333333333" style="114" customWidth="1"/>
    <col min="6651" max="6653" width="9" style="114"/>
    <col min="6654" max="6655" width="10.5" style="114" customWidth="1"/>
    <col min="6656" max="6902" width="9" style="114"/>
    <col min="6903" max="6903" width="41.6333333333333" style="114" customWidth="1"/>
    <col min="6904" max="6905" width="14.5" style="114" customWidth="1"/>
    <col min="6906" max="6906" width="13.8833333333333" style="114" customWidth="1"/>
    <col min="6907" max="6909" width="9" style="114"/>
    <col min="6910" max="6911" width="10.5" style="114" customWidth="1"/>
    <col min="6912" max="7158" width="9" style="114"/>
    <col min="7159" max="7159" width="41.6333333333333" style="114" customWidth="1"/>
    <col min="7160" max="7161" width="14.5" style="114" customWidth="1"/>
    <col min="7162" max="7162" width="13.8833333333333" style="114" customWidth="1"/>
    <col min="7163" max="7165" width="9" style="114"/>
    <col min="7166" max="7167" width="10.5" style="114" customWidth="1"/>
    <col min="7168" max="7414" width="9" style="114"/>
    <col min="7415" max="7415" width="41.6333333333333" style="114" customWidth="1"/>
    <col min="7416" max="7417" width="14.5" style="114" customWidth="1"/>
    <col min="7418" max="7418" width="13.8833333333333" style="114" customWidth="1"/>
    <col min="7419" max="7421" width="9" style="114"/>
    <col min="7422" max="7423" width="10.5" style="114" customWidth="1"/>
    <col min="7424" max="7670" width="9" style="114"/>
    <col min="7671" max="7671" width="41.6333333333333" style="114" customWidth="1"/>
    <col min="7672" max="7673" width="14.5" style="114" customWidth="1"/>
    <col min="7674" max="7674" width="13.8833333333333" style="114" customWidth="1"/>
    <col min="7675" max="7677" width="9" style="114"/>
    <col min="7678" max="7679" width="10.5" style="114" customWidth="1"/>
    <col min="7680" max="7926" width="9" style="114"/>
    <col min="7927" max="7927" width="41.6333333333333" style="114" customWidth="1"/>
    <col min="7928" max="7929" width="14.5" style="114" customWidth="1"/>
    <col min="7930" max="7930" width="13.8833333333333" style="114" customWidth="1"/>
    <col min="7931" max="7933" width="9" style="114"/>
    <col min="7934" max="7935" width="10.5" style="114" customWidth="1"/>
    <col min="7936" max="8182" width="9" style="114"/>
    <col min="8183" max="8183" width="41.6333333333333" style="114" customWidth="1"/>
    <col min="8184" max="8185" width="14.5" style="114" customWidth="1"/>
    <col min="8186" max="8186" width="13.8833333333333" style="114" customWidth="1"/>
    <col min="8187" max="8189" width="9" style="114"/>
    <col min="8190" max="8191" width="10.5" style="114" customWidth="1"/>
    <col min="8192" max="8438" width="9" style="114"/>
    <col min="8439" max="8439" width="41.6333333333333" style="114" customWidth="1"/>
    <col min="8440" max="8441" width="14.5" style="114" customWidth="1"/>
    <col min="8442" max="8442" width="13.8833333333333" style="114" customWidth="1"/>
    <col min="8443" max="8445" width="9" style="114"/>
    <col min="8446" max="8447" width="10.5" style="114" customWidth="1"/>
    <col min="8448" max="8694" width="9" style="114"/>
    <col min="8695" max="8695" width="41.6333333333333" style="114" customWidth="1"/>
    <col min="8696" max="8697" width="14.5" style="114" customWidth="1"/>
    <col min="8698" max="8698" width="13.8833333333333" style="114" customWidth="1"/>
    <col min="8699" max="8701" width="9" style="114"/>
    <col min="8702" max="8703" width="10.5" style="114" customWidth="1"/>
    <col min="8704" max="8950" width="9" style="114"/>
    <col min="8951" max="8951" width="41.6333333333333" style="114" customWidth="1"/>
    <col min="8952" max="8953" width="14.5" style="114" customWidth="1"/>
    <col min="8954" max="8954" width="13.8833333333333" style="114" customWidth="1"/>
    <col min="8955" max="8957" width="9" style="114"/>
    <col min="8958" max="8959" width="10.5" style="114" customWidth="1"/>
    <col min="8960" max="9206" width="9" style="114"/>
    <col min="9207" max="9207" width="41.6333333333333" style="114" customWidth="1"/>
    <col min="9208" max="9209" width="14.5" style="114" customWidth="1"/>
    <col min="9210" max="9210" width="13.8833333333333" style="114" customWidth="1"/>
    <col min="9211" max="9213" width="9" style="114"/>
    <col min="9214" max="9215" width="10.5" style="114" customWidth="1"/>
    <col min="9216" max="9462" width="9" style="114"/>
    <col min="9463" max="9463" width="41.6333333333333" style="114" customWidth="1"/>
    <col min="9464" max="9465" width="14.5" style="114" customWidth="1"/>
    <col min="9466" max="9466" width="13.8833333333333" style="114" customWidth="1"/>
    <col min="9467" max="9469" width="9" style="114"/>
    <col min="9470" max="9471" width="10.5" style="114" customWidth="1"/>
    <col min="9472" max="9718" width="9" style="114"/>
    <col min="9719" max="9719" width="41.6333333333333" style="114" customWidth="1"/>
    <col min="9720" max="9721" width="14.5" style="114" customWidth="1"/>
    <col min="9722" max="9722" width="13.8833333333333" style="114" customWidth="1"/>
    <col min="9723" max="9725" width="9" style="114"/>
    <col min="9726" max="9727" width="10.5" style="114" customWidth="1"/>
    <col min="9728" max="9974" width="9" style="114"/>
    <col min="9975" max="9975" width="41.6333333333333" style="114" customWidth="1"/>
    <col min="9976" max="9977" width="14.5" style="114" customWidth="1"/>
    <col min="9978" max="9978" width="13.8833333333333" style="114" customWidth="1"/>
    <col min="9979" max="9981" width="9" style="114"/>
    <col min="9982" max="9983" width="10.5" style="114" customWidth="1"/>
    <col min="9984" max="10230" width="9" style="114"/>
    <col min="10231" max="10231" width="41.6333333333333" style="114" customWidth="1"/>
    <col min="10232" max="10233" width="14.5" style="114" customWidth="1"/>
    <col min="10234" max="10234" width="13.8833333333333" style="114" customWidth="1"/>
    <col min="10235" max="10237" width="9" style="114"/>
    <col min="10238" max="10239" width="10.5" style="114" customWidth="1"/>
    <col min="10240" max="10486" width="9" style="114"/>
    <col min="10487" max="10487" width="41.6333333333333" style="114" customWidth="1"/>
    <col min="10488" max="10489" width="14.5" style="114" customWidth="1"/>
    <col min="10490" max="10490" width="13.8833333333333" style="114" customWidth="1"/>
    <col min="10491" max="10493" width="9" style="114"/>
    <col min="10494" max="10495" width="10.5" style="114" customWidth="1"/>
    <col min="10496" max="10742" width="9" style="114"/>
    <col min="10743" max="10743" width="41.6333333333333" style="114" customWidth="1"/>
    <col min="10744" max="10745" width="14.5" style="114" customWidth="1"/>
    <col min="10746" max="10746" width="13.8833333333333" style="114" customWidth="1"/>
    <col min="10747" max="10749" width="9" style="114"/>
    <col min="10750" max="10751" width="10.5" style="114" customWidth="1"/>
    <col min="10752" max="10998" width="9" style="114"/>
    <col min="10999" max="10999" width="41.6333333333333" style="114" customWidth="1"/>
    <col min="11000" max="11001" width="14.5" style="114" customWidth="1"/>
    <col min="11002" max="11002" width="13.8833333333333" style="114" customWidth="1"/>
    <col min="11003" max="11005" width="9" style="114"/>
    <col min="11006" max="11007" width="10.5" style="114" customWidth="1"/>
    <col min="11008" max="11254" width="9" style="114"/>
    <col min="11255" max="11255" width="41.6333333333333" style="114" customWidth="1"/>
    <col min="11256" max="11257" width="14.5" style="114" customWidth="1"/>
    <col min="11258" max="11258" width="13.8833333333333" style="114" customWidth="1"/>
    <col min="11259" max="11261" width="9" style="114"/>
    <col min="11262" max="11263" width="10.5" style="114" customWidth="1"/>
    <col min="11264" max="11510" width="9" style="114"/>
    <col min="11511" max="11511" width="41.6333333333333" style="114" customWidth="1"/>
    <col min="11512" max="11513" width="14.5" style="114" customWidth="1"/>
    <col min="11514" max="11514" width="13.8833333333333" style="114" customWidth="1"/>
    <col min="11515" max="11517" width="9" style="114"/>
    <col min="11518" max="11519" width="10.5" style="114" customWidth="1"/>
    <col min="11520" max="11766" width="9" style="114"/>
    <col min="11767" max="11767" width="41.6333333333333" style="114" customWidth="1"/>
    <col min="11768" max="11769" width="14.5" style="114" customWidth="1"/>
    <col min="11770" max="11770" width="13.8833333333333" style="114" customWidth="1"/>
    <col min="11771" max="11773" width="9" style="114"/>
    <col min="11774" max="11775" width="10.5" style="114" customWidth="1"/>
    <col min="11776" max="12022" width="9" style="114"/>
    <col min="12023" max="12023" width="41.6333333333333" style="114" customWidth="1"/>
    <col min="12024" max="12025" width="14.5" style="114" customWidth="1"/>
    <col min="12026" max="12026" width="13.8833333333333" style="114" customWidth="1"/>
    <col min="12027" max="12029" width="9" style="114"/>
    <col min="12030" max="12031" width="10.5" style="114" customWidth="1"/>
    <col min="12032" max="12278" width="9" style="114"/>
    <col min="12279" max="12279" width="41.6333333333333" style="114" customWidth="1"/>
    <col min="12280" max="12281" width="14.5" style="114" customWidth="1"/>
    <col min="12282" max="12282" width="13.8833333333333" style="114" customWidth="1"/>
    <col min="12283" max="12285" width="9" style="114"/>
    <col min="12286" max="12287" width="10.5" style="114" customWidth="1"/>
    <col min="12288" max="12534" width="9" style="114"/>
    <col min="12535" max="12535" width="41.6333333333333" style="114" customWidth="1"/>
    <col min="12536" max="12537" width="14.5" style="114" customWidth="1"/>
    <col min="12538" max="12538" width="13.8833333333333" style="114" customWidth="1"/>
    <col min="12539" max="12541" width="9" style="114"/>
    <col min="12542" max="12543" width="10.5" style="114" customWidth="1"/>
    <col min="12544" max="12790" width="9" style="114"/>
    <col min="12791" max="12791" width="41.6333333333333" style="114" customWidth="1"/>
    <col min="12792" max="12793" width="14.5" style="114" customWidth="1"/>
    <col min="12794" max="12794" width="13.8833333333333" style="114" customWidth="1"/>
    <col min="12795" max="12797" width="9" style="114"/>
    <col min="12798" max="12799" width="10.5" style="114" customWidth="1"/>
    <col min="12800" max="13046" width="9" style="114"/>
    <col min="13047" max="13047" width="41.6333333333333" style="114" customWidth="1"/>
    <col min="13048" max="13049" width="14.5" style="114" customWidth="1"/>
    <col min="13050" max="13050" width="13.8833333333333" style="114" customWidth="1"/>
    <col min="13051" max="13053" width="9" style="114"/>
    <col min="13054" max="13055" width="10.5" style="114" customWidth="1"/>
    <col min="13056" max="13302" width="9" style="114"/>
    <col min="13303" max="13303" width="41.6333333333333" style="114" customWidth="1"/>
    <col min="13304" max="13305" width="14.5" style="114" customWidth="1"/>
    <col min="13306" max="13306" width="13.8833333333333" style="114" customWidth="1"/>
    <col min="13307" max="13309" width="9" style="114"/>
    <col min="13310" max="13311" width="10.5" style="114" customWidth="1"/>
    <col min="13312" max="13558" width="9" style="114"/>
    <col min="13559" max="13559" width="41.6333333333333" style="114" customWidth="1"/>
    <col min="13560" max="13561" width="14.5" style="114" customWidth="1"/>
    <col min="13562" max="13562" width="13.8833333333333" style="114" customWidth="1"/>
    <col min="13563" max="13565" width="9" style="114"/>
    <col min="13566" max="13567" width="10.5" style="114" customWidth="1"/>
    <col min="13568" max="13814" width="9" style="114"/>
    <col min="13815" max="13815" width="41.6333333333333" style="114" customWidth="1"/>
    <col min="13816" max="13817" width="14.5" style="114" customWidth="1"/>
    <col min="13818" max="13818" width="13.8833333333333" style="114" customWidth="1"/>
    <col min="13819" max="13821" width="9" style="114"/>
    <col min="13822" max="13823" width="10.5" style="114" customWidth="1"/>
    <col min="13824" max="14070" width="9" style="114"/>
    <col min="14071" max="14071" width="41.6333333333333" style="114" customWidth="1"/>
    <col min="14072" max="14073" width="14.5" style="114" customWidth="1"/>
    <col min="14074" max="14074" width="13.8833333333333" style="114" customWidth="1"/>
    <col min="14075" max="14077" width="9" style="114"/>
    <col min="14078" max="14079" width="10.5" style="114" customWidth="1"/>
    <col min="14080" max="14326" width="9" style="114"/>
    <col min="14327" max="14327" width="41.6333333333333" style="114" customWidth="1"/>
    <col min="14328" max="14329" width="14.5" style="114" customWidth="1"/>
    <col min="14330" max="14330" width="13.8833333333333" style="114" customWidth="1"/>
    <col min="14331" max="14333" width="9" style="114"/>
    <col min="14334" max="14335" width="10.5" style="114" customWidth="1"/>
    <col min="14336" max="14582" width="9" style="114"/>
    <col min="14583" max="14583" width="41.6333333333333" style="114" customWidth="1"/>
    <col min="14584" max="14585" width="14.5" style="114" customWidth="1"/>
    <col min="14586" max="14586" width="13.8833333333333" style="114" customWidth="1"/>
    <col min="14587" max="14589" width="9" style="114"/>
    <col min="14590" max="14591" width="10.5" style="114" customWidth="1"/>
    <col min="14592" max="14838" width="9" style="114"/>
    <col min="14839" max="14839" width="41.6333333333333" style="114" customWidth="1"/>
    <col min="14840" max="14841" width="14.5" style="114" customWidth="1"/>
    <col min="14842" max="14842" width="13.8833333333333" style="114" customWidth="1"/>
    <col min="14843" max="14845" width="9" style="114"/>
    <col min="14846" max="14847" width="10.5" style="114" customWidth="1"/>
    <col min="14848" max="15094" width="9" style="114"/>
    <col min="15095" max="15095" width="41.6333333333333" style="114" customWidth="1"/>
    <col min="15096" max="15097" width="14.5" style="114" customWidth="1"/>
    <col min="15098" max="15098" width="13.8833333333333" style="114" customWidth="1"/>
    <col min="15099" max="15101" width="9" style="114"/>
    <col min="15102" max="15103" width="10.5" style="114" customWidth="1"/>
    <col min="15104" max="15350" width="9" style="114"/>
    <col min="15351" max="15351" width="41.6333333333333" style="114" customWidth="1"/>
    <col min="15352" max="15353" width="14.5" style="114" customWidth="1"/>
    <col min="15354" max="15354" width="13.8833333333333" style="114" customWidth="1"/>
    <col min="15355" max="15357" width="9" style="114"/>
    <col min="15358" max="15359" width="10.5" style="114" customWidth="1"/>
    <col min="15360" max="15606" width="9" style="114"/>
    <col min="15607" max="15607" width="41.6333333333333" style="114" customWidth="1"/>
    <col min="15608" max="15609" width="14.5" style="114" customWidth="1"/>
    <col min="15610" max="15610" width="13.8833333333333" style="114" customWidth="1"/>
    <col min="15611" max="15613" width="9" style="114"/>
    <col min="15614" max="15615" width="10.5" style="114" customWidth="1"/>
    <col min="15616" max="15862" width="9" style="114"/>
    <col min="15863" max="15863" width="41.6333333333333" style="114" customWidth="1"/>
    <col min="15864" max="15865" width="14.5" style="114" customWidth="1"/>
    <col min="15866" max="15866" width="13.8833333333333" style="114" customWidth="1"/>
    <col min="15867" max="15869" width="9" style="114"/>
    <col min="15870" max="15871" width="10.5" style="114" customWidth="1"/>
    <col min="15872" max="16118" width="9" style="114"/>
    <col min="16119" max="16119" width="41.6333333333333" style="114" customWidth="1"/>
    <col min="16120" max="16121" width="14.5" style="114" customWidth="1"/>
    <col min="16122" max="16122" width="13.8833333333333" style="114" customWidth="1"/>
    <col min="16123" max="16125" width="9" style="114"/>
    <col min="16126" max="16127" width="10.5" style="114" customWidth="1"/>
    <col min="16128" max="16384" width="9" style="114"/>
  </cols>
  <sheetData>
    <row r="1" ht="45" customHeight="1" spans="1:4">
      <c r="A1" s="111" t="s">
        <v>1924</v>
      </c>
      <c r="B1" s="111"/>
      <c r="C1" s="111"/>
      <c r="D1" s="111"/>
    </row>
    <row r="2" ht="20.1" customHeight="1" spans="1:4">
      <c r="A2" s="117"/>
      <c r="B2" s="118"/>
      <c r="C2" s="119"/>
      <c r="D2" s="120" t="s">
        <v>1805</v>
      </c>
    </row>
    <row r="3" ht="45" customHeight="1" spans="1:5">
      <c r="A3" s="121" t="s">
        <v>1211</v>
      </c>
      <c r="B3" s="122" t="s">
        <v>5</v>
      </c>
      <c r="C3" s="122" t="s">
        <v>6</v>
      </c>
      <c r="D3" s="122" t="s">
        <v>7</v>
      </c>
      <c r="E3" s="123" t="s">
        <v>8</v>
      </c>
    </row>
    <row r="4" ht="36" customHeight="1" spans="1:5">
      <c r="A4" s="124" t="s">
        <v>1910</v>
      </c>
      <c r="B4" s="125">
        <f>81882-48454</f>
        <v>33428</v>
      </c>
      <c r="C4" s="125">
        <f>84965-49069</f>
        <v>35896</v>
      </c>
      <c r="D4" s="126">
        <f>IF(B4&gt;0,C4/B4-1,IF(B4&lt;0,-(C4/B4-1),""))</f>
        <v>0.074</v>
      </c>
      <c r="E4" s="123" t="str">
        <f t="shared" ref="E4:E22" si="0">IF(A4&lt;&gt;"",IF(SUM(B4:C4)&lt;&gt;0,"是","否"),"是")</f>
        <v>是</v>
      </c>
    </row>
    <row r="5" ht="36" customHeight="1" spans="1:5">
      <c r="A5" s="127" t="s">
        <v>1911</v>
      </c>
      <c r="B5" s="128">
        <v>32691</v>
      </c>
      <c r="C5" s="128">
        <v>35116</v>
      </c>
      <c r="D5" s="129">
        <f>IF(B5&gt;0,C5/B5-1,IF(B5&lt;0,-(C5/B5-1),""))</f>
        <v>0.074</v>
      </c>
      <c r="E5" s="123" t="str">
        <f t="shared" si="0"/>
        <v>是</v>
      </c>
    </row>
    <row r="6" ht="36" customHeight="1" spans="1:5">
      <c r="A6" s="124" t="s">
        <v>1912</v>
      </c>
      <c r="B6" s="125">
        <v>20609</v>
      </c>
      <c r="C6" s="125">
        <v>21324</v>
      </c>
      <c r="D6" s="126">
        <f>IF(B6&gt;0,C6/B6-1,IF(B6&lt;0,-(C6/B6-1),""))</f>
        <v>0.035</v>
      </c>
      <c r="E6" s="123" t="str">
        <f t="shared" si="0"/>
        <v>是</v>
      </c>
    </row>
    <row r="7" ht="36" customHeight="1" spans="1:5">
      <c r="A7" s="127" t="s">
        <v>1911</v>
      </c>
      <c r="B7" s="128">
        <v>20450</v>
      </c>
      <c r="C7" s="130">
        <v>21246</v>
      </c>
      <c r="D7" s="129">
        <f>IF(B7&gt;0,C7/B7-1,IF(B7&lt;0,-(C7/B7-1),""))</f>
        <v>0.039</v>
      </c>
      <c r="E7" s="123" t="str">
        <f t="shared" si="0"/>
        <v>是</v>
      </c>
    </row>
    <row r="8" ht="36" customHeight="1" spans="1:5">
      <c r="A8" s="124" t="s">
        <v>1913</v>
      </c>
      <c r="B8" s="125">
        <f>4905-3133</f>
        <v>1772</v>
      </c>
      <c r="C8" s="125">
        <f>5343-3248</f>
        <v>2095</v>
      </c>
      <c r="D8" s="126">
        <f t="shared" ref="D8:D22" si="1">IF(B8&gt;0,C8/B8-1,IF(B8&lt;0,-(C8/B8-1),""))</f>
        <v>0.182</v>
      </c>
      <c r="E8" s="123" t="str">
        <f t="shared" si="0"/>
        <v>是</v>
      </c>
    </row>
    <row r="9" ht="36" customHeight="1" spans="1:5">
      <c r="A9" s="127" t="s">
        <v>1911</v>
      </c>
      <c r="B9" s="128">
        <v>1095</v>
      </c>
      <c r="C9" s="128">
        <v>1251</v>
      </c>
      <c r="D9" s="129">
        <f t="shared" si="1"/>
        <v>0.142</v>
      </c>
      <c r="E9" s="123" t="str">
        <f t="shared" si="0"/>
        <v>是</v>
      </c>
    </row>
    <row r="10" ht="36" customHeight="1" spans="1:5">
      <c r="A10" s="124" t="s">
        <v>1914</v>
      </c>
      <c r="B10" s="125">
        <f>22240-14231</f>
        <v>8009</v>
      </c>
      <c r="C10" s="125">
        <f>23202-13704</f>
        <v>9498</v>
      </c>
      <c r="D10" s="126">
        <f t="shared" si="1"/>
        <v>0.186</v>
      </c>
      <c r="E10" s="123" t="str">
        <f t="shared" si="0"/>
        <v>是</v>
      </c>
    </row>
    <row r="11" ht="36" customHeight="1" spans="1:5">
      <c r="A11" s="127" t="s">
        <v>1911</v>
      </c>
      <c r="B11" s="128">
        <v>7909</v>
      </c>
      <c r="C11" s="131">
        <v>9378</v>
      </c>
      <c r="D11" s="129">
        <f t="shared" si="1"/>
        <v>0.186</v>
      </c>
      <c r="E11" s="123" t="str">
        <f t="shared" si="0"/>
        <v>是</v>
      </c>
    </row>
    <row r="12" ht="36" customHeight="1" spans="1:5">
      <c r="A12" s="124" t="s">
        <v>1915</v>
      </c>
      <c r="B12" s="125">
        <v>963</v>
      </c>
      <c r="C12" s="125">
        <v>1147</v>
      </c>
      <c r="D12" s="126">
        <f t="shared" si="1"/>
        <v>0.191</v>
      </c>
      <c r="E12" s="123" t="str">
        <f t="shared" si="0"/>
        <v>是</v>
      </c>
    </row>
    <row r="13" ht="36" customHeight="1" spans="1:5">
      <c r="A13" s="127" t="s">
        <v>1911</v>
      </c>
      <c r="B13" s="128">
        <v>962</v>
      </c>
      <c r="C13" s="131">
        <v>1147</v>
      </c>
      <c r="D13" s="129">
        <f t="shared" si="1"/>
        <v>0.192</v>
      </c>
      <c r="E13" s="123" t="str">
        <f t="shared" si="0"/>
        <v>是</v>
      </c>
    </row>
    <row r="14" s="114" customFormat="1" ht="36" customHeight="1" spans="1:5">
      <c r="A14" s="124" t="s">
        <v>1916</v>
      </c>
      <c r="B14" s="125">
        <f>41295-32630</f>
        <v>8665</v>
      </c>
      <c r="C14" s="125">
        <f>18638-8510</f>
        <v>10128</v>
      </c>
      <c r="D14" s="126">
        <f t="shared" si="1"/>
        <v>0.169</v>
      </c>
      <c r="E14" s="123" t="str">
        <f t="shared" si="0"/>
        <v>是</v>
      </c>
    </row>
    <row r="15" ht="36" customHeight="1" spans="1:5">
      <c r="A15" s="127" t="s">
        <v>1911</v>
      </c>
      <c r="B15" s="128">
        <v>8648</v>
      </c>
      <c r="C15" s="130">
        <v>10108</v>
      </c>
      <c r="D15" s="129">
        <f t="shared" si="1"/>
        <v>0.169</v>
      </c>
      <c r="E15" s="123" t="str">
        <f t="shared" si="0"/>
        <v>是</v>
      </c>
    </row>
    <row r="16" ht="36" customHeight="1" spans="1:5">
      <c r="A16" s="124" t="s">
        <v>1917</v>
      </c>
      <c r="B16" s="125">
        <f>34983-12513</f>
        <v>22470</v>
      </c>
      <c r="C16" s="125">
        <f>36484-12510</f>
        <v>23974</v>
      </c>
      <c r="D16" s="126">
        <f t="shared" si="1"/>
        <v>0.067</v>
      </c>
      <c r="E16" s="123" t="str">
        <f t="shared" si="0"/>
        <v>是</v>
      </c>
    </row>
    <row r="17" ht="36" customHeight="1" spans="1:5">
      <c r="A17" s="127" t="s">
        <v>1911</v>
      </c>
      <c r="B17" s="128">
        <v>22470</v>
      </c>
      <c r="C17" s="131">
        <v>23974</v>
      </c>
      <c r="D17" s="129">
        <f t="shared" si="1"/>
        <v>0.067</v>
      </c>
      <c r="E17" s="123" t="str">
        <f t="shared" si="0"/>
        <v>是</v>
      </c>
    </row>
    <row r="18" ht="36" customHeight="1" spans="1:5">
      <c r="A18" s="132" t="s">
        <v>1918</v>
      </c>
      <c r="B18" s="125">
        <f>B4+B6+B8+B10+B12+B14+B16</f>
        <v>95916</v>
      </c>
      <c r="C18" s="125">
        <f>C4+C6+C8+C10+C12+C14+C16</f>
        <v>104062</v>
      </c>
      <c r="D18" s="126">
        <f t="shared" si="1"/>
        <v>0.085</v>
      </c>
      <c r="E18" s="123" t="str">
        <f t="shared" si="0"/>
        <v>是</v>
      </c>
    </row>
    <row r="19" ht="36" customHeight="1" spans="1:5">
      <c r="A19" s="127" t="s">
        <v>1919</v>
      </c>
      <c r="B19" s="128">
        <f>B5+B7+B9+B11+B13+B15+B17</f>
        <v>94225</v>
      </c>
      <c r="C19" s="128">
        <f>C5+C7+C9+C11+C13+C15+C17</f>
        <v>102220</v>
      </c>
      <c r="D19" s="129">
        <f t="shared" si="1"/>
        <v>0.085</v>
      </c>
      <c r="E19" s="123" t="str">
        <f t="shared" si="0"/>
        <v>是</v>
      </c>
    </row>
    <row r="20" ht="36" customHeight="1" spans="1:5">
      <c r="A20" s="124" t="s">
        <v>1920</v>
      </c>
      <c r="B20" s="125"/>
      <c r="C20" s="125"/>
      <c r="D20" s="126" t="str">
        <f t="shared" si="1"/>
        <v/>
      </c>
      <c r="E20" s="123" t="str">
        <f t="shared" si="0"/>
        <v>否</v>
      </c>
    </row>
    <row r="21" ht="36" customHeight="1" spans="1:5">
      <c r="A21" s="133" t="s">
        <v>1921</v>
      </c>
      <c r="B21" s="125">
        <v>110961</v>
      </c>
      <c r="C21" s="125">
        <v>87041</v>
      </c>
      <c r="D21" s="126">
        <f t="shared" si="1"/>
        <v>-0.216</v>
      </c>
      <c r="E21" s="123" t="str">
        <f t="shared" si="0"/>
        <v>是</v>
      </c>
    </row>
    <row r="22" ht="36" customHeight="1" spans="1:5">
      <c r="A22" s="132" t="s">
        <v>1922</v>
      </c>
      <c r="B22" s="125">
        <f>B18+B21</f>
        <v>206877</v>
      </c>
      <c r="C22" s="125">
        <f>C18+C21</f>
        <v>191103</v>
      </c>
      <c r="D22" s="126">
        <f t="shared" si="1"/>
        <v>-0.076</v>
      </c>
      <c r="E22" s="123" t="str">
        <f t="shared" si="0"/>
        <v>是</v>
      </c>
    </row>
    <row r="23" spans="2:3">
      <c r="B23" s="134"/>
      <c r="C23" s="134"/>
    </row>
    <row r="24" spans="2:3">
      <c r="B24" s="134"/>
      <c r="C24" s="134"/>
    </row>
    <row r="25" spans="2:3">
      <c r="B25" s="134"/>
      <c r="C25" s="134"/>
    </row>
    <row r="26" spans="2:3">
      <c r="B26" s="134"/>
      <c r="C26" s="134"/>
    </row>
  </sheetData>
  <mergeCells count="1">
    <mergeCell ref="A1:D1"/>
  </mergeCells>
  <conditionalFormatting sqref="E16:G16">
    <cfRule type="cellIs" dxfId="5" priority="7" stopIfTrue="1" operator="lessThan">
      <formula>0</formula>
    </cfRule>
    <cfRule type="cellIs" dxfId="5" priority="6" stopIfTrue="1" operator="lessThan">
      <formula>0</formula>
    </cfRule>
  </conditionalFormatting>
  <conditionalFormatting sqref="E5:G7 E10:G13 E16:G17 E20:G20">
    <cfRule type="cellIs" dxfId="3" priority="5" stopIfTrue="1" operator="lessThanOrEqual">
      <formula>-1</formula>
    </cfRule>
  </conditionalFormatting>
  <conditionalFormatting sqref="E14:G22">
    <cfRule type="cellIs" dxfId="5" priority="3" stopIfTrue="1" operator="lessThan">
      <formula>0</formula>
    </cfRule>
  </conditionalFormatting>
  <conditionalFormatting sqref="E21:G22">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G1" sqref="G$1:G$1048576"/>
    </sheetView>
  </sheetViews>
  <sheetFormatPr defaultColWidth="10" defaultRowHeight="13.5" outlineLevelCol="6"/>
  <cols>
    <col min="1" max="1" width="24.6333333333333" style="49" customWidth="1"/>
    <col min="2" max="7" width="15.6333333333333" style="62" customWidth="1"/>
    <col min="8" max="8" width="9.76666666666667" style="49" customWidth="1"/>
    <col min="9" max="16384" width="10" style="49"/>
  </cols>
  <sheetData>
    <row r="1" s="49" customFormat="1" ht="30" customHeight="1" spans="1:7">
      <c r="A1" s="86"/>
      <c r="B1" s="62"/>
      <c r="C1" s="62"/>
      <c r="D1" s="62"/>
      <c r="E1" s="62"/>
      <c r="F1" s="62"/>
      <c r="G1" s="62"/>
    </row>
    <row r="2" s="49" customFormat="1" ht="28.6" customHeight="1" spans="1:7">
      <c r="A2" s="111" t="s">
        <v>1925</v>
      </c>
      <c r="B2" s="111"/>
      <c r="C2" s="111"/>
      <c r="D2" s="111"/>
      <c r="E2" s="111"/>
      <c r="F2" s="111"/>
      <c r="G2" s="111"/>
    </row>
    <row r="3" s="49" customFormat="1" ht="23" customHeight="1" spans="1:7">
      <c r="A3" s="94"/>
      <c r="B3" s="93"/>
      <c r="C3" s="62"/>
      <c r="D3" s="62"/>
      <c r="E3" s="62"/>
      <c r="F3" s="88" t="s">
        <v>1926</v>
      </c>
      <c r="G3" s="88"/>
    </row>
    <row r="4" s="49" customFormat="1" ht="30" customHeight="1" spans="1:7">
      <c r="A4" s="102" t="s">
        <v>1927</v>
      </c>
      <c r="B4" s="102" t="s">
        <v>1928</v>
      </c>
      <c r="C4" s="102"/>
      <c r="D4" s="102"/>
      <c r="E4" s="102" t="s">
        <v>1929</v>
      </c>
      <c r="F4" s="102"/>
      <c r="G4" s="102"/>
    </row>
    <row r="5" s="49" customFormat="1" ht="30" customHeight="1" spans="1:7">
      <c r="A5" s="102"/>
      <c r="B5" s="102"/>
      <c r="C5" s="102" t="s">
        <v>1930</v>
      </c>
      <c r="D5" s="102" t="s">
        <v>1931</v>
      </c>
      <c r="E5" s="102"/>
      <c r="F5" s="102" t="s">
        <v>1930</v>
      </c>
      <c r="G5" s="102" t="s">
        <v>1931</v>
      </c>
    </row>
    <row r="6" s="49" customFormat="1" ht="30" customHeight="1" spans="1:7">
      <c r="A6" s="102" t="s">
        <v>1932</v>
      </c>
      <c r="B6" s="102" t="s">
        <v>1933</v>
      </c>
      <c r="C6" s="102" t="s">
        <v>1934</v>
      </c>
      <c r="D6" s="102" t="s">
        <v>1935</v>
      </c>
      <c r="E6" s="102" t="s">
        <v>1936</v>
      </c>
      <c r="F6" s="102" t="s">
        <v>1937</v>
      </c>
      <c r="G6" s="102" t="s">
        <v>1938</v>
      </c>
    </row>
    <row r="7" s="110" customFormat="1" ht="30" customHeight="1" spans="1:7">
      <c r="A7" s="112" t="s">
        <v>1939</v>
      </c>
      <c r="B7" s="103">
        <f>C7+D7</f>
        <v>53.25</v>
      </c>
      <c r="C7" s="103">
        <v>16.45</v>
      </c>
      <c r="D7" s="103">
        <v>36.8</v>
      </c>
      <c r="E7" s="103">
        <f>F7+G7</f>
        <v>53.01</v>
      </c>
      <c r="F7" s="103">
        <v>16.21</v>
      </c>
      <c r="G7" s="103">
        <v>36.8</v>
      </c>
    </row>
    <row r="8" s="49" customFormat="1" ht="30" customHeight="1" spans="1:7">
      <c r="A8" s="105"/>
      <c r="B8" s="102"/>
      <c r="C8" s="102"/>
      <c r="D8" s="102"/>
      <c r="E8" s="102"/>
      <c r="F8" s="102"/>
      <c r="G8" s="102"/>
    </row>
    <row r="9" s="49" customFormat="1" ht="30" customHeight="1" spans="1:7">
      <c r="A9" s="113"/>
      <c r="B9" s="102"/>
      <c r="C9" s="102"/>
      <c r="D9" s="102"/>
      <c r="E9" s="102"/>
      <c r="F9" s="102"/>
      <c r="G9" s="102"/>
    </row>
    <row r="10" s="51" customFormat="1" ht="25" customHeight="1" spans="1:7">
      <c r="A10" s="84" t="s">
        <v>1940</v>
      </c>
      <c r="B10" s="72"/>
      <c r="C10" s="72"/>
      <c r="D10" s="72"/>
      <c r="E10" s="72"/>
      <c r="F10" s="72"/>
      <c r="G10" s="72"/>
    </row>
    <row r="11" s="51" customFormat="1" ht="25" customHeight="1" spans="1:7">
      <c r="A11" s="84" t="s">
        <v>1941</v>
      </c>
      <c r="B11" s="72"/>
      <c r="C11" s="72"/>
      <c r="D11" s="72"/>
      <c r="E11" s="72"/>
      <c r="F11" s="72"/>
      <c r="G11" s="72"/>
    </row>
    <row r="12" s="49" customFormat="1" ht="18" customHeight="1" spans="1:7">
      <c r="A12" s="86"/>
      <c r="B12" s="88"/>
      <c r="C12" s="88"/>
      <c r="D12" s="88"/>
      <c r="E12" s="88"/>
      <c r="F12" s="88"/>
      <c r="G12" s="88"/>
    </row>
    <row r="13" s="49" customFormat="1" ht="18" customHeight="1" spans="1:7">
      <c r="A13" s="86"/>
      <c r="B13" s="88"/>
      <c r="C13" s="88"/>
      <c r="D13" s="88"/>
      <c r="E13" s="88"/>
      <c r="F13" s="88"/>
      <c r="G13" s="88"/>
    </row>
    <row r="14" s="49" customFormat="1" ht="18" customHeight="1" spans="1:7">
      <c r="A14" s="86"/>
      <c r="B14" s="88"/>
      <c r="C14" s="88"/>
      <c r="D14" s="88"/>
      <c r="E14" s="88"/>
      <c r="F14" s="88"/>
      <c r="G14" s="88"/>
    </row>
    <row r="15" s="49" customFormat="1" ht="18" customHeight="1" spans="1:7">
      <c r="A15" s="86"/>
      <c r="B15" s="88"/>
      <c r="C15" s="88"/>
      <c r="D15" s="88"/>
      <c r="E15" s="88"/>
      <c r="F15" s="88"/>
      <c r="G15" s="88"/>
    </row>
    <row r="16" s="49" customFormat="1" ht="14" customHeight="1" spans="1:7">
      <c r="A16" s="86"/>
      <c r="B16" s="88"/>
      <c r="C16" s="88"/>
      <c r="D16" s="88"/>
      <c r="E16" s="88"/>
      <c r="F16" s="88"/>
      <c r="G16" s="88"/>
    </row>
    <row r="17" s="49" customFormat="1" ht="33" customHeight="1" spans="1:7">
      <c r="A17" s="94"/>
      <c r="B17" s="93"/>
      <c r="C17" s="93"/>
      <c r="D17" s="93"/>
      <c r="E17" s="93"/>
      <c r="F17" s="93"/>
      <c r="G17" s="93"/>
    </row>
  </sheetData>
  <mergeCells count="7">
    <mergeCell ref="A2:G2"/>
    <mergeCell ref="F3:G3"/>
    <mergeCell ref="B4:D4"/>
    <mergeCell ref="E4:G4"/>
    <mergeCell ref="A10:G10"/>
    <mergeCell ref="A11:G11"/>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9" sqref="A9"/>
    </sheetView>
  </sheetViews>
  <sheetFormatPr defaultColWidth="10" defaultRowHeight="13.5" outlineLevelCol="6"/>
  <cols>
    <col min="1" max="1" width="62.2583333333333" style="49" customWidth="1"/>
    <col min="2" max="2" width="28.6333333333333" style="62" customWidth="1"/>
    <col min="3" max="3" width="28.6333333333333" style="75" customWidth="1"/>
    <col min="4" max="4" width="9.76666666666667" style="49" customWidth="1"/>
    <col min="5" max="16384" width="10" style="49"/>
  </cols>
  <sheetData>
    <row r="1" s="49" customFormat="1" ht="23" customHeight="1" spans="2:3">
      <c r="B1" s="62"/>
      <c r="C1" s="75"/>
    </row>
    <row r="2" s="49" customFormat="1" ht="14.3" customHeight="1" spans="1:3">
      <c r="A2" s="86"/>
      <c r="B2" s="62"/>
      <c r="C2" s="75"/>
    </row>
    <row r="3" s="49" customFormat="1" ht="28.6" customHeight="1" spans="1:3">
      <c r="A3" s="77" t="s">
        <v>1942</v>
      </c>
      <c r="B3" s="77"/>
      <c r="C3" s="78"/>
    </row>
    <row r="4" s="49" customFormat="1" ht="27" customHeight="1" spans="1:3">
      <c r="A4" s="94"/>
      <c r="B4" s="93"/>
      <c r="C4" s="87" t="s">
        <v>1926</v>
      </c>
    </row>
    <row r="5" s="100" customFormat="1" ht="24" customHeight="1" spans="1:3">
      <c r="A5" s="102" t="s">
        <v>1943</v>
      </c>
      <c r="B5" s="102" t="s">
        <v>1885</v>
      </c>
      <c r="C5" s="103" t="s">
        <v>1944</v>
      </c>
    </row>
    <row r="6" s="100" customFormat="1" ht="32" customHeight="1" spans="1:3">
      <c r="A6" s="104" t="s">
        <v>1945</v>
      </c>
      <c r="B6" s="96"/>
      <c r="C6" s="97">
        <v>15.81</v>
      </c>
    </row>
    <row r="7" s="100" customFormat="1" ht="32" customHeight="1" spans="1:3">
      <c r="A7" s="104" t="s">
        <v>1946</v>
      </c>
      <c r="B7" s="98">
        <v>16.45</v>
      </c>
      <c r="C7" s="98"/>
    </row>
    <row r="8" s="100" customFormat="1" ht="32" customHeight="1" spans="1:3">
      <c r="A8" s="104" t="s">
        <v>1947</v>
      </c>
      <c r="B8" s="96"/>
      <c r="C8" s="98">
        <v>1.95</v>
      </c>
    </row>
    <row r="9" s="100" customFormat="1" ht="30" customHeight="1" spans="1:3">
      <c r="A9" s="105" t="s">
        <v>1948</v>
      </c>
      <c r="B9" s="96"/>
      <c r="C9" s="98"/>
    </row>
    <row r="10" s="100" customFormat="1" ht="32" customHeight="1" spans="1:3">
      <c r="A10" s="105" t="s">
        <v>1949</v>
      </c>
      <c r="B10" s="96"/>
      <c r="C10" s="98">
        <v>1.95</v>
      </c>
    </row>
    <row r="11" s="100" customFormat="1" ht="32" customHeight="1" spans="1:3">
      <c r="A11" s="104" t="s">
        <v>1950</v>
      </c>
      <c r="B11" s="96"/>
      <c r="C11" s="98">
        <v>1.55</v>
      </c>
    </row>
    <row r="12" s="100" customFormat="1" ht="32" customHeight="1" spans="1:3">
      <c r="A12" s="104" t="s">
        <v>1951</v>
      </c>
      <c r="B12" s="99"/>
      <c r="C12" s="99">
        <v>16.21</v>
      </c>
    </row>
    <row r="13" s="100" customFormat="1" ht="32" customHeight="1" spans="1:3">
      <c r="A13" s="104" t="s">
        <v>1952</v>
      </c>
      <c r="B13" s="99"/>
      <c r="C13" s="98"/>
    </row>
    <row r="14" s="100" customFormat="1" ht="32" customHeight="1" spans="1:3">
      <c r="A14" s="104" t="s">
        <v>1953</v>
      </c>
      <c r="B14" s="99"/>
      <c r="C14" s="98"/>
    </row>
    <row r="15" s="101" customFormat="1" ht="96" customHeight="1" spans="1:7">
      <c r="A15" s="106" t="s">
        <v>1954</v>
      </c>
      <c r="B15" s="107"/>
      <c r="C15" s="108"/>
      <c r="D15" s="109"/>
      <c r="E15" s="109"/>
      <c r="F15" s="109"/>
      <c r="G15" s="109"/>
    </row>
    <row r="16" s="49" customFormat="1" spans="1:3">
      <c r="A16" s="94"/>
      <c r="B16" s="93"/>
      <c r="C16" s="95"/>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3" workbookViewId="0">
      <selection activeCell="A9" sqref="A9"/>
    </sheetView>
  </sheetViews>
  <sheetFormatPr defaultColWidth="10" defaultRowHeight="13.5" outlineLevelCol="6"/>
  <cols>
    <col min="1" max="1" width="60" style="49" customWidth="1"/>
    <col min="2" max="3" width="25.6333333333333" style="62" customWidth="1"/>
    <col min="4" max="4" width="9.76666666666667" style="49" customWidth="1"/>
    <col min="5" max="16384" width="10" style="49"/>
  </cols>
  <sheetData>
    <row r="1" s="49" customFormat="1" ht="23" customHeight="1" spans="2:3">
      <c r="B1" s="62"/>
      <c r="C1" s="62"/>
    </row>
    <row r="2" s="49" customFormat="1" ht="14.3" customHeight="1" spans="1:3">
      <c r="A2" s="86"/>
      <c r="B2" s="62"/>
      <c r="C2" s="62"/>
    </row>
    <row r="3" s="49" customFormat="1" ht="28.6" customHeight="1" spans="1:3">
      <c r="A3" s="77" t="s">
        <v>1955</v>
      </c>
      <c r="B3" s="77"/>
      <c r="C3" s="77"/>
    </row>
    <row r="4" s="49" customFormat="1" ht="27" customHeight="1" spans="1:3">
      <c r="A4" s="94"/>
      <c r="B4" s="93"/>
      <c r="C4" s="88" t="s">
        <v>1926</v>
      </c>
    </row>
    <row r="5" s="49" customFormat="1" ht="24" customHeight="1" spans="1:3">
      <c r="A5" s="56" t="s">
        <v>1943</v>
      </c>
      <c r="B5" s="56" t="s">
        <v>1885</v>
      </c>
      <c r="C5" s="56" t="s">
        <v>1944</v>
      </c>
    </row>
    <row r="6" s="49" customFormat="1" ht="32" customHeight="1" spans="1:3">
      <c r="A6" s="90" t="s">
        <v>1945</v>
      </c>
      <c r="B6" s="96"/>
      <c r="C6" s="97">
        <v>15.81</v>
      </c>
    </row>
    <row r="7" s="49" customFormat="1" ht="32" customHeight="1" spans="1:3">
      <c r="A7" s="90" t="s">
        <v>1946</v>
      </c>
      <c r="B7" s="98">
        <v>16.45</v>
      </c>
      <c r="C7" s="98"/>
    </row>
    <row r="8" s="49" customFormat="1" ht="32" customHeight="1" spans="1:3">
      <c r="A8" s="90" t="s">
        <v>1947</v>
      </c>
      <c r="B8" s="96"/>
      <c r="C8" s="98">
        <v>1.95</v>
      </c>
    </row>
    <row r="9" s="49" customFormat="1" ht="32" customHeight="1" spans="1:3">
      <c r="A9" s="90" t="s">
        <v>1956</v>
      </c>
      <c r="B9" s="96"/>
      <c r="C9" s="98"/>
    </row>
    <row r="10" s="49" customFormat="1" ht="32" customHeight="1" spans="1:3">
      <c r="A10" s="90" t="s">
        <v>1957</v>
      </c>
      <c r="B10" s="96"/>
      <c r="C10" s="98">
        <v>1.95</v>
      </c>
    </row>
    <row r="11" s="49" customFormat="1" ht="32" customHeight="1" spans="1:3">
      <c r="A11" s="90" t="s">
        <v>1950</v>
      </c>
      <c r="B11" s="96"/>
      <c r="C11" s="98">
        <v>1.55</v>
      </c>
    </row>
    <row r="12" s="49" customFormat="1" ht="32" customHeight="1" spans="1:3">
      <c r="A12" s="90" t="s">
        <v>1951</v>
      </c>
      <c r="B12" s="99"/>
      <c r="C12" s="99">
        <v>16.21</v>
      </c>
    </row>
    <row r="13" s="49" customFormat="1" ht="32" customHeight="1" spans="1:3">
      <c r="A13" s="90" t="s">
        <v>1952</v>
      </c>
      <c r="B13" s="99"/>
      <c r="C13" s="98"/>
    </row>
    <row r="14" s="49" customFormat="1" ht="32" customHeight="1" spans="1:3">
      <c r="A14" s="90" t="s">
        <v>1953</v>
      </c>
      <c r="B14" s="99"/>
      <c r="C14" s="98"/>
    </row>
    <row r="15" s="51" customFormat="1" ht="91" customHeight="1" spans="1:7">
      <c r="A15" s="61" t="s">
        <v>1958</v>
      </c>
      <c r="B15" s="72"/>
      <c r="C15" s="72"/>
      <c r="D15" s="84"/>
      <c r="E15" s="84"/>
      <c r="F15" s="84"/>
      <c r="G15" s="84"/>
    </row>
    <row r="16" s="49" customFormat="1" spans="1:3">
      <c r="A16" s="94"/>
      <c r="B16" s="93"/>
      <c r="C16" s="93"/>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11" sqref="F11"/>
    </sheetView>
  </sheetViews>
  <sheetFormatPr defaultColWidth="10" defaultRowHeight="13.5" outlineLevelCol="2"/>
  <cols>
    <col min="1" max="1" width="60.5" style="49" customWidth="1"/>
    <col min="2" max="2" width="25.6333333333333" style="62" customWidth="1"/>
    <col min="3" max="3" width="25.6333333333333" style="75" customWidth="1"/>
    <col min="4" max="4" width="9.76666666666667" style="49" customWidth="1"/>
    <col min="5" max="16384" width="10" style="49"/>
  </cols>
  <sheetData>
    <row r="1" s="49" customFormat="1" ht="24" customHeight="1" spans="2:3">
      <c r="B1" s="62"/>
      <c r="C1" s="75"/>
    </row>
    <row r="2" s="49" customFormat="1" ht="14.3" customHeight="1" spans="1:3">
      <c r="A2" s="86"/>
      <c r="B2" s="62"/>
      <c r="C2" s="75"/>
    </row>
    <row r="3" s="49" customFormat="1" ht="28.6" customHeight="1" spans="1:3">
      <c r="A3" s="77" t="s">
        <v>1959</v>
      </c>
      <c r="B3" s="77"/>
      <c r="C3" s="78"/>
    </row>
    <row r="4" s="49" customFormat="1" ht="25" customHeight="1" spans="1:3">
      <c r="A4" s="94"/>
      <c r="B4" s="93"/>
      <c r="C4" s="87" t="s">
        <v>1926</v>
      </c>
    </row>
    <row r="5" s="49" customFormat="1" ht="32" customHeight="1" spans="1:3">
      <c r="A5" s="56" t="s">
        <v>1943</v>
      </c>
      <c r="B5" s="56" t="s">
        <v>1885</v>
      </c>
      <c r="C5" s="80" t="s">
        <v>1944</v>
      </c>
    </row>
    <row r="6" s="49" customFormat="1" ht="32" customHeight="1" spans="1:3">
      <c r="A6" s="90" t="s">
        <v>1960</v>
      </c>
      <c r="B6" s="91"/>
      <c r="C6" s="83">
        <v>27.2</v>
      </c>
    </row>
    <row r="7" s="49" customFormat="1" ht="32" customHeight="1" spans="1:3">
      <c r="A7" s="90" t="s">
        <v>1961</v>
      </c>
      <c r="B7" s="83">
        <v>36.8</v>
      </c>
      <c r="C7" s="83"/>
    </row>
    <row r="8" s="49" customFormat="1" ht="32" customHeight="1" spans="1:3">
      <c r="A8" s="90" t="s">
        <v>1962</v>
      </c>
      <c r="B8" s="91"/>
      <c r="C8" s="83">
        <v>9.6</v>
      </c>
    </row>
    <row r="9" s="49" customFormat="1" ht="32" customHeight="1" spans="1:3">
      <c r="A9" s="90" t="s">
        <v>1963</v>
      </c>
      <c r="B9" s="91"/>
      <c r="C9" s="83"/>
    </row>
    <row r="10" s="49" customFormat="1" ht="32" customHeight="1" spans="1:3">
      <c r="A10" s="90" t="s">
        <v>1964</v>
      </c>
      <c r="B10" s="91"/>
      <c r="C10" s="91">
        <v>36.8</v>
      </c>
    </row>
    <row r="11" s="49" customFormat="1" ht="32" customHeight="1" spans="1:3">
      <c r="A11" s="90" t="s">
        <v>1965</v>
      </c>
      <c r="B11" s="68"/>
      <c r="C11" s="83"/>
    </row>
    <row r="12" s="49" customFormat="1" ht="32" customHeight="1" spans="1:3">
      <c r="A12" s="90" t="s">
        <v>1966</v>
      </c>
      <c r="B12" s="68"/>
      <c r="C12" s="83"/>
    </row>
    <row r="13" s="51" customFormat="1" ht="85" customHeight="1" spans="1:3">
      <c r="A13" s="61" t="s">
        <v>1967</v>
      </c>
      <c r="B13" s="72"/>
      <c r="C13" s="85"/>
    </row>
    <row r="14" s="49" customFormat="1" ht="31" customHeight="1" spans="1:3">
      <c r="A14" s="92"/>
      <c r="B14" s="93"/>
      <c r="C14" s="95"/>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E13" sqref="E13"/>
    </sheetView>
  </sheetViews>
  <sheetFormatPr defaultColWidth="10" defaultRowHeight="13.5" outlineLevelCol="2"/>
  <cols>
    <col min="1" max="1" width="59.3833333333333" style="49" customWidth="1"/>
    <col min="2" max="3" width="25.6333333333333" style="62" customWidth="1"/>
    <col min="4" max="4" width="9.76666666666667" style="49" customWidth="1"/>
    <col min="5" max="16384" width="10" style="49"/>
  </cols>
  <sheetData>
    <row r="1" s="49" customFormat="1" ht="24" customHeight="1" spans="2:3">
      <c r="B1" s="62"/>
      <c r="C1" s="62"/>
    </row>
    <row r="2" s="49" customFormat="1" ht="14.3" customHeight="1" spans="1:3">
      <c r="A2" s="86"/>
      <c r="B2" s="62"/>
      <c r="C2" s="62"/>
    </row>
    <row r="3" s="49" customFormat="1" ht="28.6" customHeight="1" spans="1:3">
      <c r="A3" s="77" t="s">
        <v>1968</v>
      </c>
      <c r="B3" s="77"/>
      <c r="C3" s="77"/>
    </row>
    <row r="4" s="50" customFormat="1" ht="25" customHeight="1" spans="1:3">
      <c r="A4" s="89"/>
      <c r="B4" s="66"/>
      <c r="C4" s="66" t="s">
        <v>1926</v>
      </c>
    </row>
    <row r="5" s="50" customFormat="1" ht="32" customHeight="1" spans="1:3">
      <c r="A5" s="56" t="s">
        <v>1943</v>
      </c>
      <c r="B5" s="56" t="s">
        <v>1885</v>
      </c>
      <c r="C5" s="56" t="s">
        <v>1944</v>
      </c>
    </row>
    <row r="6" s="50" customFormat="1" ht="32" customHeight="1" spans="1:3">
      <c r="A6" s="90" t="s">
        <v>1960</v>
      </c>
      <c r="B6" s="91"/>
      <c r="C6" s="83">
        <v>27.2</v>
      </c>
    </row>
    <row r="7" s="50" customFormat="1" ht="32" customHeight="1" spans="1:3">
      <c r="A7" s="90" t="s">
        <v>1961</v>
      </c>
      <c r="B7" s="83">
        <v>36.8</v>
      </c>
      <c r="C7" s="83"/>
    </row>
    <row r="8" s="50" customFormat="1" ht="32" customHeight="1" spans="1:3">
      <c r="A8" s="90" t="s">
        <v>1962</v>
      </c>
      <c r="B8" s="91"/>
      <c r="C8" s="83">
        <v>9.6</v>
      </c>
    </row>
    <row r="9" s="50" customFormat="1" ht="32" customHeight="1" spans="1:3">
      <c r="A9" s="90" t="s">
        <v>1963</v>
      </c>
      <c r="B9" s="91"/>
      <c r="C9" s="83"/>
    </row>
    <row r="10" s="50" customFormat="1" ht="32" customHeight="1" spans="1:3">
      <c r="A10" s="90" t="s">
        <v>1964</v>
      </c>
      <c r="B10" s="91"/>
      <c r="C10" s="91">
        <v>36.8</v>
      </c>
    </row>
    <row r="11" s="50" customFormat="1" ht="32" customHeight="1" spans="1:3">
      <c r="A11" s="90" t="s">
        <v>1969</v>
      </c>
      <c r="B11" s="68"/>
      <c r="C11" s="83"/>
    </row>
    <row r="12" s="50" customFormat="1" ht="32" customHeight="1" spans="1:3">
      <c r="A12" s="90" t="s">
        <v>1970</v>
      </c>
      <c r="B12" s="68"/>
      <c r="C12" s="83"/>
    </row>
    <row r="13" s="51" customFormat="1" ht="90" customHeight="1" spans="1:3">
      <c r="A13" s="61" t="s">
        <v>1971</v>
      </c>
      <c r="B13" s="72"/>
      <c r="C13" s="72"/>
    </row>
    <row r="14" s="49" customFormat="1" ht="31" customHeight="1" spans="1:3">
      <c r="A14" s="92"/>
      <c r="B14" s="93"/>
      <c r="C14" s="93"/>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3" workbookViewId="0">
      <selection activeCell="G9" sqref="G9"/>
    </sheetView>
  </sheetViews>
  <sheetFormatPr defaultColWidth="10" defaultRowHeight="13.5" outlineLevelCol="3"/>
  <cols>
    <col min="1" max="1" width="36" style="49" customWidth="1"/>
    <col min="2" max="2" width="15.6333333333333" style="49" customWidth="1"/>
    <col min="3" max="3" width="15.6333333333333" style="75" customWidth="1"/>
    <col min="4" max="4" width="15.6333333333333" style="62" customWidth="1"/>
    <col min="5" max="5" width="9.76666666666667" style="49" customWidth="1"/>
    <col min="6" max="16384" width="10" style="49"/>
  </cols>
  <sheetData>
    <row r="1" s="49" customFormat="1" ht="22" customHeight="1" spans="3:4">
      <c r="C1" s="75"/>
      <c r="D1" s="62"/>
    </row>
    <row r="2" s="49" customFormat="1" ht="14.3" customHeight="1" spans="1:4">
      <c r="A2" s="76"/>
      <c r="C2" s="75"/>
      <c r="D2" s="62"/>
    </row>
    <row r="3" s="49" customFormat="1" ht="63" customHeight="1" spans="1:4">
      <c r="A3" s="77" t="s">
        <v>1972</v>
      </c>
      <c r="B3" s="77"/>
      <c r="C3" s="78"/>
      <c r="D3" s="77"/>
    </row>
    <row r="4" s="50" customFormat="1" ht="30" customHeight="1" spans="3:4">
      <c r="C4" s="79"/>
      <c r="D4" s="66" t="s">
        <v>1926</v>
      </c>
    </row>
    <row r="5" s="50" customFormat="1" ht="25" customHeight="1" spans="1:4">
      <c r="A5" s="56" t="s">
        <v>1943</v>
      </c>
      <c r="B5" s="56" t="s">
        <v>1973</v>
      </c>
      <c r="C5" s="80" t="s">
        <v>1974</v>
      </c>
      <c r="D5" s="56" t="s">
        <v>1975</v>
      </c>
    </row>
    <row r="6" s="50" customFormat="1" ht="25" customHeight="1" spans="1:4">
      <c r="A6" s="81" t="s">
        <v>1976</v>
      </c>
      <c r="B6" s="58" t="s">
        <v>1977</v>
      </c>
      <c r="C6" s="80">
        <f>C7+C9</f>
        <v>11.55</v>
      </c>
      <c r="D6" s="80">
        <f>D7+D9</f>
        <v>11.55</v>
      </c>
    </row>
    <row r="7" s="50" customFormat="1" ht="25" customHeight="1" spans="1:4">
      <c r="A7" s="82" t="s">
        <v>1978</v>
      </c>
      <c r="B7" s="58" t="s">
        <v>1934</v>
      </c>
      <c r="C7" s="83">
        <v>1.95</v>
      </c>
      <c r="D7" s="83">
        <v>1.95</v>
      </c>
    </row>
    <row r="8" s="50" customFormat="1" ht="25" customHeight="1" spans="1:4">
      <c r="A8" s="82" t="s">
        <v>1979</v>
      </c>
      <c r="B8" s="58" t="s">
        <v>1935</v>
      </c>
      <c r="C8" s="83">
        <v>1.75</v>
      </c>
      <c r="D8" s="83">
        <v>1.75</v>
      </c>
    </row>
    <row r="9" s="50" customFormat="1" ht="25" customHeight="1" spans="1:4">
      <c r="A9" s="82" t="s">
        <v>1980</v>
      </c>
      <c r="B9" s="58" t="s">
        <v>1981</v>
      </c>
      <c r="C9" s="83">
        <v>9.6</v>
      </c>
      <c r="D9" s="83">
        <v>9.6</v>
      </c>
    </row>
    <row r="10" s="50" customFormat="1" ht="25" customHeight="1" spans="1:4">
      <c r="A10" s="82" t="s">
        <v>1979</v>
      </c>
      <c r="B10" s="58" t="s">
        <v>1937</v>
      </c>
      <c r="C10" s="83">
        <v>5.33</v>
      </c>
      <c r="D10" s="83">
        <v>5.33</v>
      </c>
    </row>
    <row r="11" s="50" customFormat="1" ht="25" customHeight="1" spans="1:4">
      <c r="A11" s="81" t="s">
        <v>1982</v>
      </c>
      <c r="B11" s="58" t="s">
        <v>1983</v>
      </c>
      <c r="C11" s="80">
        <f>SUM(C12:C13)</f>
        <v>1.55</v>
      </c>
      <c r="D11" s="80">
        <f>SUM(D12:D13)</f>
        <v>1.55</v>
      </c>
    </row>
    <row r="12" s="50" customFormat="1" ht="25" customHeight="1" spans="1:4">
      <c r="A12" s="82" t="s">
        <v>1978</v>
      </c>
      <c r="B12" s="58" t="s">
        <v>1984</v>
      </c>
      <c r="C12" s="83">
        <v>1.55</v>
      </c>
      <c r="D12" s="83">
        <v>1.55</v>
      </c>
    </row>
    <row r="13" s="50" customFormat="1" ht="25" customHeight="1" spans="1:4">
      <c r="A13" s="82" t="s">
        <v>1980</v>
      </c>
      <c r="B13" s="58" t="s">
        <v>1985</v>
      </c>
      <c r="C13" s="83"/>
      <c r="D13" s="83"/>
    </row>
    <row r="14" s="50" customFormat="1" ht="25" customHeight="1" spans="1:4">
      <c r="A14" s="81" t="s">
        <v>1986</v>
      </c>
      <c r="B14" s="58" t="s">
        <v>1987</v>
      </c>
      <c r="C14" s="80">
        <f>SUM(C15:C16)</f>
        <v>1.35</v>
      </c>
      <c r="D14" s="80">
        <f>SUM(D15:D16)</f>
        <v>1.35</v>
      </c>
    </row>
    <row r="15" s="50" customFormat="1" ht="25" customHeight="1" spans="1:4">
      <c r="A15" s="82" t="s">
        <v>1978</v>
      </c>
      <c r="B15" s="58" t="s">
        <v>1988</v>
      </c>
      <c r="C15" s="83">
        <v>0.5</v>
      </c>
      <c r="D15" s="83">
        <v>0.5</v>
      </c>
    </row>
    <row r="16" s="50" customFormat="1" ht="25" customHeight="1" spans="1:4">
      <c r="A16" s="82" t="s">
        <v>1980</v>
      </c>
      <c r="B16" s="58" t="s">
        <v>1989</v>
      </c>
      <c r="C16" s="83">
        <v>0.85</v>
      </c>
      <c r="D16" s="83">
        <v>0.85</v>
      </c>
    </row>
    <row r="17" s="50" customFormat="1" ht="25" customHeight="1" spans="1:4">
      <c r="A17" s="81" t="s">
        <v>1990</v>
      </c>
      <c r="B17" s="58" t="s">
        <v>1991</v>
      </c>
      <c r="C17" s="80">
        <f>C18+C21</f>
        <v>3.74</v>
      </c>
      <c r="D17" s="80">
        <f>D18+D21</f>
        <v>3.74</v>
      </c>
    </row>
    <row r="18" s="50" customFormat="1" ht="25" customHeight="1" spans="1:4">
      <c r="A18" s="82" t="s">
        <v>1978</v>
      </c>
      <c r="B18" s="58" t="s">
        <v>1992</v>
      </c>
      <c r="C18" s="83">
        <v>3.04</v>
      </c>
      <c r="D18" s="83">
        <v>3.04</v>
      </c>
    </row>
    <row r="19" s="50" customFormat="1" ht="25" customHeight="1" spans="1:4">
      <c r="A19" s="82" t="s">
        <v>1993</v>
      </c>
      <c r="B19" s="58"/>
      <c r="C19" s="83">
        <v>2.65</v>
      </c>
      <c r="D19" s="83">
        <v>2.65</v>
      </c>
    </row>
    <row r="20" s="50" customFormat="1" ht="25" customHeight="1" spans="1:4">
      <c r="A20" s="82" t="s">
        <v>1994</v>
      </c>
      <c r="B20" s="58" t="s">
        <v>1995</v>
      </c>
      <c r="C20" s="83">
        <v>0.39</v>
      </c>
      <c r="D20" s="83">
        <v>0.39</v>
      </c>
    </row>
    <row r="21" s="50" customFormat="1" ht="25" customHeight="1" spans="1:4">
      <c r="A21" s="82" t="s">
        <v>1980</v>
      </c>
      <c r="B21" s="58" t="s">
        <v>1996</v>
      </c>
      <c r="C21" s="83">
        <v>0.7</v>
      </c>
      <c r="D21" s="83">
        <v>0.7</v>
      </c>
    </row>
    <row r="22" s="50" customFormat="1" ht="25" customHeight="1" spans="1:4">
      <c r="A22" s="82" t="s">
        <v>1993</v>
      </c>
      <c r="B22" s="58"/>
      <c r="C22" s="83">
        <v>0.63</v>
      </c>
      <c r="D22" s="83">
        <v>0.63</v>
      </c>
    </row>
    <row r="23" s="50" customFormat="1" ht="25" customHeight="1" spans="1:4">
      <c r="A23" s="82" t="s">
        <v>1997</v>
      </c>
      <c r="B23" s="58" t="s">
        <v>1998</v>
      </c>
      <c r="C23" s="83">
        <v>0.07</v>
      </c>
      <c r="D23" s="83">
        <v>0.07</v>
      </c>
    </row>
    <row r="24" s="50" customFormat="1" ht="25" customHeight="1" spans="1:4">
      <c r="A24" s="81" t="s">
        <v>1999</v>
      </c>
      <c r="B24" s="58" t="s">
        <v>2000</v>
      </c>
      <c r="C24" s="80">
        <f>SUM(C25:C26)</f>
        <v>1.56</v>
      </c>
      <c r="D24" s="80">
        <f>SUM(D25:D26)</f>
        <v>1.56</v>
      </c>
    </row>
    <row r="25" s="50" customFormat="1" ht="25" customHeight="1" spans="1:4">
      <c r="A25" s="82" t="s">
        <v>1978</v>
      </c>
      <c r="B25" s="58" t="s">
        <v>2001</v>
      </c>
      <c r="C25" s="83">
        <v>0.49</v>
      </c>
      <c r="D25" s="83">
        <v>0.49</v>
      </c>
    </row>
    <row r="26" s="50" customFormat="1" ht="25" customHeight="1" spans="1:4">
      <c r="A26" s="82" t="s">
        <v>1980</v>
      </c>
      <c r="B26" s="58" t="s">
        <v>2002</v>
      </c>
      <c r="C26" s="83">
        <v>1.07</v>
      </c>
      <c r="D26" s="83">
        <v>1.07</v>
      </c>
    </row>
    <row r="27" s="51" customFormat="1" ht="70" customHeight="1" spans="1:4">
      <c r="A27" s="84" t="s">
        <v>2003</v>
      </c>
      <c r="B27" s="84"/>
      <c r="C27" s="85"/>
      <c r="D27" s="72"/>
    </row>
    <row r="28" s="49" customFormat="1" ht="25" customHeight="1" spans="1:4">
      <c r="A28" s="86"/>
      <c r="B28" s="86"/>
      <c r="C28" s="87"/>
      <c r="D28" s="88"/>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H8" sqref="H8"/>
    </sheetView>
  </sheetViews>
  <sheetFormatPr defaultColWidth="8.88333333333333" defaultRowHeight="13.5" outlineLevelCol="5"/>
  <cols>
    <col min="1" max="1" width="8.88333333333333" style="49"/>
    <col min="2" max="2" width="49.3833333333333" style="49" customWidth="1"/>
    <col min="3" max="3" width="20.6333333333333" style="49" customWidth="1"/>
    <col min="4" max="5" width="20.6333333333333" style="62" customWidth="1"/>
    <col min="6" max="6" width="20.6333333333333" style="49" customWidth="1"/>
    <col min="7" max="16384" width="8.88333333333333" style="49"/>
  </cols>
  <sheetData>
    <row r="1" s="49" customFormat="1" spans="1:5">
      <c r="A1" s="63"/>
      <c r="D1" s="62"/>
      <c r="E1" s="62"/>
    </row>
    <row r="2" s="49" customFormat="1" ht="45" customHeight="1" spans="1:6">
      <c r="A2" s="52" t="s">
        <v>2004</v>
      </c>
      <c r="B2" s="52"/>
      <c r="C2" s="52"/>
      <c r="D2" s="52"/>
      <c r="E2" s="52"/>
      <c r="F2" s="52"/>
    </row>
    <row r="3" s="50" customFormat="1" ht="18" customHeight="1" spans="2:6">
      <c r="B3" s="64" t="s">
        <v>1926</v>
      </c>
      <c r="C3" s="65"/>
      <c r="D3" s="66"/>
      <c r="E3" s="66"/>
      <c r="F3" s="65"/>
    </row>
    <row r="4" s="50" customFormat="1" ht="30" customHeight="1" spans="1:6">
      <c r="A4" s="55" t="s">
        <v>4</v>
      </c>
      <c r="B4" s="55"/>
      <c r="C4" s="56" t="s">
        <v>1932</v>
      </c>
      <c r="D4" s="56" t="s">
        <v>1974</v>
      </c>
      <c r="E4" s="56" t="s">
        <v>1975</v>
      </c>
      <c r="F4" s="56" t="s">
        <v>2005</v>
      </c>
    </row>
    <row r="5" s="50" customFormat="1" ht="30" customHeight="1" spans="1:6">
      <c r="A5" s="67" t="s">
        <v>2006</v>
      </c>
      <c r="B5" s="67"/>
      <c r="C5" s="58" t="s">
        <v>1933</v>
      </c>
      <c r="D5" s="68">
        <f>D6+D7</f>
        <v>53.25</v>
      </c>
      <c r="E5" s="68">
        <f>E6+E7</f>
        <v>53.25</v>
      </c>
      <c r="F5" s="69"/>
    </row>
    <row r="6" s="50" customFormat="1" ht="30" customHeight="1" spans="1:6">
      <c r="A6" s="70" t="s">
        <v>2007</v>
      </c>
      <c r="B6" s="70"/>
      <c r="C6" s="58" t="s">
        <v>1934</v>
      </c>
      <c r="D6" s="68">
        <v>16.45</v>
      </c>
      <c r="E6" s="68">
        <v>16.45</v>
      </c>
      <c r="F6" s="69"/>
    </row>
    <row r="7" s="50" customFormat="1" ht="30" customHeight="1" spans="1:6">
      <c r="A7" s="70" t="s">
        <v>2008</v>
      </c>
      <c r="B7" s="70"/>
      <c r="C7" s="58" t="s">
        <v>1935</v>
      </c>
      <c r="D7" s="68">
        <v>36.8</v>
      </c>
      <c r="E7" s="68">
        <v>36.8</v>
      </c>
      <c r="F7" s="69"/>
    </row>
    <row r="8" s="50" customFormat="1" ht="30" customHeight="1" spans="1:6">
      <c r="A8" s="71" t="s">
        <v>2009</v>
      </c>
      <c r="B8" s="71"/>
      <c r="C8" s="58" t="s">
        <v>1936</v>
      </c>
      <c r="D8" s="68">
        <f>D9+D10</f>
        <v>0.63</v>
      </c>
      <c r="E8" s="68">
        <f>E9+E10</f>
        <v>0</v>
      </c>
      <c r="F8" s="69"/>
    </row>
    <row r="9" s="50" customFormat="1" ht="30" customHeight="1" spans="1:6">
      <c r="A9" s="70" t="s">
        <v>2007</v>
      </c>
      <c r="B9" s="70"/>
      <c r="C9" s="58" t="s">
        <v>1937</v>
      </c>
      <c r="D9" s="60"/>
      <c r="E9" s="60"/>
      <c r="F9" s="69"/>
    </row>
    <row r="10" s="50" customFormat="1" ht="30" customHeight="1" spans="1:6">
      <c r="A10" s="70" t="s">
        <v>2008</v>
      </c>
      <c r="B10" s="70"/>
      <c r="C10" s="58" t="s">
        <v>1938</v>
      </c>
      <c r="D10" s="68">
        <v>0.63</v>
      </c>
      <c r="E10" s="68"/>
      <c r="F10" s="69"/>
    </row>
    <row r="11" s="51" customFormat="1" ht="41" customHeight="1" spans="1:6">
      <c r="A11" s="61" t="s">
        <v>2010</v>
      </c>
      <c r="B11" s="61"/>
      <c r="C11" s="61"/>
      <c r="D11" s="72"/>
      <c r="E11" s="72"/>
      <c r="F11" s="61"/>
    </row>
    <row r="14" s="49" customFormat="1" ht="19.5" spans="1:5">
      <c r="A14" s="73"/>
      <c r="D14" s="62"/>
      <c r="E14" s="62"/>
    </row>
    <row r="15" s="49" customFormat="1" ht="19" customHeight="1" spans="1:5">
      <c r="A15" s="74"/>
      <c r="D15" s="62"/>
      <c r="E15" s="62"/>
    </row>
    <row r="16" s="49" customFormat="1" ht="29" customHeight="1" spans="4:5">
      <c r="D16" s="62"/>
      <c r="E16" s="62"/>
    </row>
    <row r="17" s="49" customFormat="1" ht="29" customHeight="1" spans="4:5">
      <c r="D17" s="62"/>
      <c r="E17" s="62"/>
    </row>
    <row r="18" s="49" customFormat="1" ht="29" customHeight="1" spans="4:5">
      <c r="D18" s="62"/>
      <c r="E18" s="62"/>
    </row>
    <row r="19" s="49" customFormat="1" ht="29" customHeight="1" spans="4:5">
      <c r="D19" s="62"/>
      <c r="E19" s="62"/>
    </row>
    <row r="20" s="49" customFormat="1" ht="30" customHeight="1" spans="1:5">
      <c r="A20" s="74"/>
      <c r="D20" s="62"/>
      <c r="E20" s="62"/>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tabSelected="1" workbookViewId="0">
      <selection activeCell="A2" sqref="A2:F2"/>
    </sheetView>
  </sheetViews>
  <sheetFormatPr defaultColWidth="8.88333333333333" defaultRowHeight="13.5" outlineLevelRow="7" outlineLevelCol="5"/>
  <cols>
    <col min="1" max="1" width="8.88333333333333" style="49"/>
    <col min="2" max="6" width="24.2166666666667" style="49" customWidth="1"/>
    <col min="7" max="16384" width="8.88333333333333" style="49"/>
  </cols>
  <sheetData>
    <row r="1" s="49" customFormat="1" ht="24" customHeight="1"/>
    <row r="2" s="49" customFormat="1" ht="27" spans="1:6">
      <c r="A2" s="52" t="s">
        <v>2011</v>
      </c>
      <c r="B2" s="53"/>
      <c r="C2" s="53"/>
      <c r="D2" s="53"/>
      <c r="E2" s="53"/>
      <c r="F2" s="53"/>
    </row>
    <row r="3" s="49" customFormat="1" ht="23" customHeight="1" spans="1:6">
      <c r="A3" s="54" t="s">
        <v>1926</v>
      </c>
      <c r="B3" s="54"/>
      <c r="C3" s="54"/>
      <c r="D3" s="54"/>
      <c r="E3" s="54"/>
      <c r="F3" s="54"/>
    </row>
    <row r="4" s="50" customFormat="1" ht="30" customHeight="1" spans="1:6">
      <c r="A4" s="55" t="s">
        <v>2012</v>
      </c>
      <c r="B4" s="56" t="s">
        <v>1888</v>
      </c>
      <c r="C4" s="56" t="s">
        <v>2013</v>
      </c>
      <c r="D4" s="56" t="s">
        <v>2014</v>
      </c>
      <c r="E4" s="56" t="s">
        <v>2015</v>
      </c>
      <c r="F4" s="56" t="s">
        <v>2016</v>
      </c>
    </row>
    <row r="5" s="50" customFormat="1" ht="45" customHeight="1" spans="1:6">
      <c r="A5" s="57">
        <v>1</v>
      </c>
      <c r="B5" s="58" t="s">
        <v>2017</v>
      </c>
      <c r="C5" s="59"/>
      <c r="D5" s="60"/>
      <c r="E5" s="60"/>
      <c r="F5" s="60"/>
    </row>
    <row r="6" s="50" customFormat="1" ht="45" customHeight="1" spans="1:6">
      <c r="A6" s="57">
        <v>2</v>
      </c>
      <c r="B6" s="58"/>
      <c r="C6" s="59"/>
      <c r="D6" s="60"/>
      <c r="E6" s="60"/>
      <c r="F6" s="60"/>
    </row>
    <row r="7" s="50" customFormat="1" ht="45" customHeight="1" spans="1:6">
      <c r="A7" s="57">
        <v>3</v>
      </c>
      <c r="B7" s="58"/>
      <c r="C7" s="59"/>
      <c r="D7" s="60"/>
      <c r="E7" s="60"/>
      <c r="F7" s="60"/>
    </row>
    <row r="8" s="51" customFormat="1" ht="33" customHeight="1" spans="1:6">
      <c r="A8" s="61" t="s">
        <v>2018</v>
      </c>
      <c r="B8" s="61"/>
      <c r="C8" s="61"/>
      <c r="D8" s="61"/>
      <c r="E8" s="61"/>
      <c r="F8" s="61"/>
    </row>
  </sheetData>
  <mergeCells count="4">
    <mergeCell ref="A2:F2"/>
    <mergeCell ref="A3:F3"/>
    <mergeCell ref="A8:F8"/>
    <mergeCell ref="B5:B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149"/>
  <sheetViews>
    <sheetView topLeftCell="A73" workbookViewId="0">
      <selection activeCell="D87" sqref="D87"/>
    </sheetView>
  </sheetViews>
  <sheetFormatPr defaultColWidth="8" defaultRowHeight="12"/>
  <cols>
    <col min="1" max="1" width="29.25" style="20" customWidth="1"/>
    <col min="2" max="2" width="25.3833333333333" style="23"/>
    <col min="3" max="3" width="30.375" style="20" customWidth="1"/>
    <col min="4" max="6" width="20.6333333333333" style="20" customWidth="1"/>
    <col min="7" max="7" width="14.3333333333333" style="20" customWidth="1"/>
    <col min="8" max="8" width="20.6333333333333" style="20" customWidth="1"/>
    <col min="9" max="10" width="13.3333333333333" style="20" customWidth="1"/>
    <col min="11" max="11" width="15.4416666666667" style="20" customWidth="1"/>
    <col min="12" max="16384" width="8" style="20"/>
  </cols>
  <sheetData>
    <row r="2" s="20" customFormat="1" ht="39" customHeight="1" spans="1:11">
      <c r="A2" s="24" t="s">
        <v>2019</v>
      </c>
      <c r="B2" s="24"/>
      <c r="C2" s="24"/>
      <c r="D2" s="24"/>
      <c r="E2" s="24"/>
      <c r="F2" s="24"/>
      <c r="G2" s="24"/>
      <c r="H2" s="24"/>
      <c r="I2" s="24"/>
      <c r="J2" s="24"/>
      <c r="K2" s="24"/>
    </row>
    <row r="3" s="20" customFormat="1" ht="23" customHeight="1" spans="1:2">
      <c r="A3" s="25"/>
      <c r="B3" s="26"/>
    </row>
    <row r="4" s="21" customFormat="1" ht="44.25" customHeight="1" spans="1:11">
      <c r="A4" s="27" t="s">
        <v>2020</v>
      </c>
      <c r="B4" s="28" t="s">
        <v>2021</v>
      </c>
      <c r="C4" s="27" t="s">
        <v>2022</v>
      </c>
      <c r="D4" s="27" t="s">
        <v>2023</v>
      </c>
      <c r="E4" s="27" t="s">
        <v>2024</v>
      </c>
      <c r="F4" s="27" t="s">
        <v>2025</v>
      </c>
      <c r="G4" s="27" t="s">
        <v>2026</v>
      </c>
      <c r="H4" s="27" t="s">
        <v>2027</v>
      </c>
      <c r="I4" s="27" t="s">
        <v>2028</v>
      </c>
      <c r="J4" s="27" t="s">
        <v>2029</v>
      </c>
      <c r="K4" s="27" t="s">
        <v>2030</v>
      </c>
    </row>
    <row r="5" s="20" customFormat="1" ht="18.75" spans="1:11">
      <c r="A5" s="29">
        <v>1</v>
      </c>
      <c r="B5" s="29"/>
      <c r="C5" s="29">
        <v>2</v>
      </c>
      <c r="D5" s="29">
        <v>3</v>
      </c>
      <c r="E5" s="29">
        <v>4</v>
      </c>
      <c r="F5" s="29">
        <v>5</v>
      </c>
      <c r="G5" s="29">
        <v>6</v>
      </c>
      <c r="H5" s="29">
        <v>7</v>
      </c>
      <c r="I5" s="29">
        <v>8</v>
      </c>
      <c r="J5" s="29">
        <v>9</v>
      </c>
      <c r="K5" s="29">
        <v>10</v>
      </c>
    </row>
    <row r="6" s="20" customFormat="1" ht="35" customHeight="1" spans="1:11">
      <c r="A6" s="30" t="s">
        <v>2031</v>
      </c>
      <c r="B6" s="29"/>
      <c r="C6" s="31"/>
      <c r="D6" s="31"/>
      <c r="E6" s="31"/>
      <c r="F6" s="29"/>
      <c r="G6" s="29"/>
      <c r="H6" s="29"/>
      <c r="I6" s="29"/>
      <c r="J6" s="29"/>
      <c r="K6" s="29"/>
    </row>
    <row r="7" s="20" customFormat="1" ht="35" customHeight="1" spans="1:11">
      <c r="A7" s="555" t="s">
        <v>2032</v>
      </c>
      <c r="B7" s="33">
        <v>1383</v>
      </c>
      <c r="C7" s="34" t="s">
        <v>2033</v>
      </c>
      <c r="D7" s="34" t="s">
        <v>2034</v>
      </c>
      <c r="E7" s="34" t="s">
        <v>2035</v>
      </c>
      <c r="F7" s="35" t="s">
        <v>2036</v>
      </c>
      <c r="G7" s="34" t="s">
        <v>2037</v>
      </c>
      <c r="H7" s="35" t="s">
        <v>2038</v>
      </c>
      <c r="I7" s="34" t="s">
        <v>2039</v>
      </c>
      <c r="J7" s="34" t="s">
        <v>2040</v>
      </c>
      <c r="K7" s="35" t="s">
        <v>2041</v>
      </c>
    </row>
    <row r="8" s="20" customFormat="1" ht="35" customHeight="1" spans="1:11">
      <c r="A8" s="32"/>
      <c r="B8" s="33"/>
      <c r="C8" s="34"/>
      <c r="D8" s="34" t="s">
        <v>2034</v>
      </c>
      <c r="E8" s="34" t="s">
        <v>2035</v>
      </c>
      <c r="F8" s="35" t="s">
        <v>2042</v>
      </c>
      <c r="G8" s="34" t="s">
        <v>2037</v>
      </c>
      <c r="H8" s="35" t="s">
        <v>2043</v>
      </c>
      <c r="I8" s="34" t="s">
        <v>2039</v>
      </c>
      <c r="J8" s="34" t="s">
        <v>2040</v>
      </c>
      <c r="K8" s="35" t="s">
        <v>2041</v>
      </c>
    </row>
    <row r="9" s="22" customFormat="1" ht="35" customHeight="1" spans="1:11">
      <c r="A9" s="32"/>
      <c r="B9" s="33"/>
      <c r="C9" s="34"/>
      <c r="D9" s="34" t="s">
        <v>2034</v>
      </c>
      <c r="E9" s="34" t="s">
        <v>2035</v>
      </c>
      <c r="F9" s="35" t="s">
        <v>2044</v>
      </c>
      <c r="G9" s="34" t="s">
        <v>2037</v>
      </c>
      <c r="H9" s="35" t="s">
        <v>2045</v>
      </c>
      <c r="I9" s="34" t="s">
        <v>2046</v>
      </c>
      <c r="J9" s="34" t="s">
        <v>2040</v>
      </c>
      <c r="K9" s="35" t="s">
        <v>2041</v>
      </c>
    </row>
    <row r="10" s="20" customFormat="1" ht="35" customHeight="1" spans="1:11">
      <c r="A10" s="32"/>
      <c r="B10" s="33"/>
      <c r="C10" s="34"/>
      <c r="D10" s="34" t="s">
        <v>2034</v>
      </c>
      <c r="E10" s="34" t="s">
        <v>2035</v>
      </c>
      <c r="F10" s="35" t="s">
        <v>2047</v>
      </c>
      <c r="G10" s="34" t="s">
        <v>2037</v>
      </c>
      <c r="H10" s="35" t="s">
        <v>2048</v>
      </c>
      <c r="I10" s="34" t="s">
        <v>2039</v>
      </c>
      <c r="J10" s="34" t="s">
        <v>2040</v>
      </c>
      <c r="K10" s="35" t="s">
        <v>2041</v>
      </c>
    </row>
    <row r="11" s="20" customFormat="1" ht="35" customHeight="1" spans="1:11">
      <c r="A11" s="32"/>
      <c r="B11" s="33"/>
      <c r="C11" s="34"/>
      <c r="D11" s="34" t="s">
        <v>2034</v>
      </c>
      <c r="E11" s="34" t="s">
        <v>2035</v>
      </c>
      <c r="F11" s="35" t="s">
        <v>2049</v>
      </c>
      <c r="G11" s="34" t="s">
        <v>2037</v>
      </c>
      <c r="H11" s="35" t="s">
        <v>2050</v>
      </c>
      <c r="I11" s="34" t="s">
        <v>2039</v>
      </c>
      <c r="J11" s="34" t="s">
        <v>2040</v>
      </c>
      <c r="K11" s="35" t="s">
        <v>2041</v>
      </c>
    </row>
    <row r="12" s="20" customFormat="1" ht="35" customHeight="1" spans="1:11">
      <c r="A12" s="32"/>
      <c r="B12" s="33"/>
      <c r="C12" s="34"/>
      <c r="D12" s="34" t="s">
        <v>2034</v>
      </c>
      <c r="E12" s="34" t="s">
        <v>2051</v>
      </c>
      <c r="F12" s="35" t="s">
        <v>2052</v>
      </c>
      <c r="G12" s="34" t="s">
        <v>2037</v>
      </c>
      <c r="H12" s="35" t="s">
        <v>2053</v>
      </c>
      <c r="I12" s="34" t="s">
        <v>2046</v>
      </c>
      <c r="J12" s="34" t="s">
        <v>2040</v>
      </c>
      <c r="K12" s="35" t="s">
        <v>2054</v>
      </c>
    </row>
    <row r="13" ht="22.5" spans="1:11">
      <c r="A13" s="32"/>
      <c r="B13" s="33"/>
      <c r="C13" s="34"/>
      <c r="D13" s="34" t="s">
        <v>2034</v>
      </c>
      <c r="E13" s="34" t="s">
        <v>2051</v>
      </c>
      <c r="F13" s="35" t="s">
        <v>2055</v>
      </c>
      <c r="G13" s="34" t="s">
        <v>2037</v>
      </c>
      <c r="H13" s="35" t="s">
        <v>2053</v>
      </c>
      <c r="I13" s="34" t="s">
        <v>2046</v>
      </c>
      <c r="J13" s="34" t="s">
        <v>2040</v>
      </c>
      <c r="K13" s="35" t="s">
        <v>2054</v>
      </c>
    </row>
    <row r="14" ht="33.75" spans="1:11">
      <c r="A14" s="32"/>
      <c r="B14" s="33"/>
      <c r="C14" s="34"/>
      <c r="D14" s="34" t="s">
        <v>2034</v>
      </c>
      <c r="E14" s="34" t="s">
        <v>2051</v>
      </c>
      <c r="F14" s="35" t="s">
        <v>2056</v>
      </c>
      <c r="G14" s="34" t="s">
        <v>2037</v>
      </c>
      <c r="H14" s="35" t="s">
        <v>2053</v>
      </c>
      <c r="I14" s="34" t="s">
        <v>2046</v>
      </c>
      <c r="J14" s="34" t="s">
        <v>2040</v>
      </c>
      <c r="K14" s="35" t="s">
        <v>2054</v>
      </c>
    </row>
    <row r="15" ht="22.5" spans="1:11">
      <c r="A15" s="32"/>
      <c r="B15" s="33"/>
      <c r="C15" s="34"/>
      <c r="D15" s="34" t="s">
        <v>2034</v>
      </c>
      <c r="E15" s="34" t="s">
        <v>2051</v>
      </c>
      <c r="F15" s="35" t="s">
        <v>2057</v>
      </c>
      <c r="G15" s="34" t="s">
        <v>2037</v>
      </c>
      <c r="H15" s="35" t="s">
        <v>2053</v>
      </c>
      <c r="I15" s="34" t="s">
        <v>2046</v>
      </c>
      <c r="J15" s="34" t="s">
        <v>2040</v>
      </c>
      <c r="K15" s="35" t="s">
        <v>2054</v>
      </c>
    </row>
    <row r="16" ht="22.5" spans="1:11">
      <c r="A16" s="32"/>
      <c r="B16" s="33"/>
      <c r="C16" s="34"/>
      <c r="D16" s="34" t="s">
        <v>2034</v>
      </c>
      <c r="E16" s="34" t="s">
        <v>2051</v>
      </c>
      <c r="F16" s="35" t="s">
        <v>2058</v>
      </c>
      <c r="G16" s="34" t="s">
        <v>2037</v>
      </c>
      <c r="H16" s="35" t="s">
        <v>2053</v>
      </c>
      <c r="I16" s="34" t="s">
        <v>2046</v>
      </c>
      <c r="J16" s="34" t="s">
        <v>2040</v>
      </c>
      <c r="K16" s="35" t="s">
        <v>2054</v>
      </c>
    </row>
    <row r="17" ht="33.75" spans="1:11">
      <c r="A17" s="32"/>
      <c r="B17" s="33"/>
      <c r="C17" s="34"/>
      <c r="D17" s="34" t="s">
        <v>2034</v>
      </c>
      <c r="E17" s="34" t="s">
        <v>2059</v>
      </c>
      <c r="F17" s="35" t="s">
        <v>2060</v>
      </c>
      <c r="G17" s="34" t="s">
        <v>2037</v>
      </c>
      <c r="H17" s="35" t="s">
        <v>2045</v>
      </c>
      <c r="I17" s="34" t="s">
        <v>2046</v>
      </c>
      <c r="J17" s="34" t="s">
        <v>2040</v>
      </c>
      <c r="K17" s="35" t="s">
        <v>2061</v>
      </c>
    </row>
    <row r="18" ht="33.75" spans="1:11">
      <c r="A18" s="32"/>
      <c r="B18" s="33"/>
      <c r="C18" s="34"/>
      <c r="D18" s="34" t="s">
        <v>2034</v>
      </c>
      <c r="E18" s="34" t="s">
        <v>2059</v>
      </c>
      <c r="F18" s="35" t="s">
        <v>2062</v>
      </c>
      <c r="G18" s="34" t="s">
        <v>2037</v>
      </c>
      <c r="H18" s="35" t="s">
        <v>2045</v>
      </c>
      <c r="I18" s="34" t="s">
        <v>2046</v>
      </c>
      <c r="J18" s="34" t="s">
        <v>2040</v>
      </c>
      <c r="K18" s="35" t="s">
        <v>2063</v>
      </c>
    </row>
    <row r="19" ht="22.5" spans="1:11">
      <c r="A19" s="32"/>
      <c r="B19" s="33"/>
      <c r="C19" s="34"/>
      <c r="D19" s="34" t="s">
        <v>2064</v>
      </c>
      <c r="E19" s="34" t="s">
        <v>2065</v>
      </c>
      <c r="F19" s="35" t="s">
        <v>2066</v>
      </c>
      <c r="G19" s="34" t="s">
        <v>2037</v>
      </c>
      <c r="H19" s="35" t="s">
        <v>2067</v>
      </c>
      <c r="I19" s="34" t="s">
        <v>2068</v>
      </c>
      <c r="J19" s="34" t="s">
        <v>2040</v>
      </c>
      <c r="K19" s="35" t="s">
        <v>2069</v>
      </c>
    </row>
    <row r="20" ht="33.75" spans="1:11">
      <c r="A20" s="32"/>
      <c r="B20" s="33"/>
      <c r="C20" s="34"/>
      <c r="D20" s="34" t="s">
        <v>2064</v>
      </c>
      <c r="E20" s="34" t="s">
        <v>2065</v>
      </c>
      <c r="F20" s="35" t="s">
        <v>2070</v>
      </c>
      <c r="G20" s="34" t="s">
        <v>2037</v>
      </c>
      <c r="H20" s="35" t="s">
        <v>2071</v>
      </c>
      <c r="I20" s="34" t="s">
        <v>2068</v>
      </c>
      <c r="J20" s="34" t="s">
        <v>2040</v>
      </c>
      <c r="K20" s="35" t="s">
        <v>2072</v>
      </c>
    </row>
    <row r="21" ht="22.5" spans="1:11">
      <c r="A21" s="32"/>
      <c r="B21" s="33"/>
      <c r="C21" s="34"/>
      <c r="D21" s="34" t="s">
        <v>2073</v>
      </c>
      <c r="E21" s="34" t="s">
        <v>2074</v>
      </c>
      <c r="F21" s="35" t="s">
        <v>2075</v>
      </c>
      <c r="G21" s="34" t="s">
        <v>2037</v>
      </c>
      <c r="H21" s="35" t="s">
        <v>2076</v>
      </c>
      <c r="I21" s="34" t="s">
        <v>2046</v>
      </c>
      <c r="J21" s="34" t="s">
        <v>2040</v>
      </c>
      <c r="K21" s="35" t="s">
        <v>2077</v>
      </c>
    </row>
    <row r="22" spans="1:1">
      <c r="A22" s="30" t="s">
        <v>2078</v>
      </c>
    </row>
    <row r="23" ht="45" spans="1:11">
      <c r="A23" s="556" t="s">
        <v>2079</v>
      </c>
      <c r="B23" s="33">
        <v>403</v>
      </c>
      <c r="C23" s="37" t="s">
        <v>2080</v>
      </c>
      <c r="D23" s="34" t="s">
        <v>2034</v>
      </c>
      <c r="E23" s="34" t="s">
        <v>2035</v>
      </c>
      <c r="F23" s="35" t="s">
        <v>2081</v>
      </c>
      <c r="G23" s="34" t="s">
        <v>2082</v>
      </c>
      <c r="H23" s="35" t="s">
        <v>2083</v>
      </c>
      <c r="I23" s="34" t="s">
        <v>2039</v>
      </c>
      <c r="J23" s="34" t="s">
        <v>2040</v>
      </c>
      <c r="K23" s="35" t="s">
        <v>2084</v>
      </c>
    </row>
    <row r="24" ht="45" spans="1:11">
      <c r="A24" s="36"/>
      <c r="B24" s="33"/>
      <c r="C24" s="37" t="s">
        <v>2080</v>
      </c>
      <c r="D24" s="34" t="s">
        <v>2034</v>
      </c>
      <c r="E24" s="34" t="s">
        <v>2035</v>
      </c>
      <c r="F24" s="35" t="s">
        <v>2085</v>
      </c>
      <c r="G24" s="34" t="s">
        <v>2082</v>
      </c>
      <c r="H24" s="35" t="s">
        <v>2086</v>
      </c>
      <c r="I24" s="34" t="s">
        <v>2039</v>
      </c>
      <c r="J24" s="34" t="s">
        <v>2040</v>
      </c>
      <c r="K24" s="35" t="s">
        <v>2084</v>
      </c>
    </row>
    <row r="25" ht="45" spans="1:11">
      <c r="A25" s="36"/>
      <c r="B25" s="33"/>
      <c r="C25" s="37" t="s">
        <v>2080</v>
      </c>
      <c r="D25" s="34" t="s">
        <v>2034</v>
      </c>
      <c r="E25" s="34" t="s">
        <v>2035</v>
      </c>
      <c r="F25" s="35" t="s">
        <v>2087</v>
      </c>
      <c r="G25" s="34" t="s">
        <v>2082</v>
      </c>
      <c r="H25" s="35" t="s">
        <v>2088</v>
      </c>
      <c r="I25" s="34" t="s">
        <v>2039</v>
      </c>
      <c r="J25" s="34" t="s">
        <v>2040</v>
      </c>
      <c r="K25" s="35" t="s">
        <v>2084</v>
      </c>
    </row>
    <row r="26" ht="45" spans="1:11">
      <c r="A26" s="36"/>
      <c r="B26" s="33"/>
      <c r="C26" s="37" t="s">
        <v>2080</v>
      </c>
      <c r="D26" s="34" t="s">
        <v>2034</v>
      </c>
      <c r="E26" s="34" t="s">
        <v>2035</v>
      </c>
      <c r="F26" s="35" t="s">
        <v>2089</v>
      </c>
      <c r="G26" s="34" t="s">
        <v>2082</v>
      </c>
      <c r="H26" s="35" t="s">
        <v>2090</v>
      </c>
      <c r="I26" s="34" t="s">
        <v>2039</v>
      </c>
      <c r="J26" s="34" t="s">
        <v>2040</v>
      </c>
      <c r="K26" s="35" t="s">
        <v>2084</v>
      </c>
    </row>
    <row r="27" ht="45" spans="1:11">
      <c r="A27" s="36"/>
      <c r="B27" s="33"/>
      <c r="C27" s="37" t="s">
        <v>2080</v>
      </c>
      <c r="D27" s="34" t="s">
        <v>2034</v>
      </c>
      <c r="E27" s="34" t="s">
        <v>2051</v>
      </c>
      <c r="F27" s="35" t="s">
        <v>2091</v>
      </c>
      <c r="G27" s="34" t="s">
        <v>2082</v>
      </c>
      <c r="H27" s="35" t="s">
        <v>2092</v>
      </c>
      <c r="I27" s="34" t="s">
        <v>2046</v>
      </c>
      <c r="J27" s="34" t="s">
        <v>2093</v>
      </c>
      <c r="K27" s="35" t="s">
        <v>2094</v>
      </c>
    </row>
    <row r="28" ht="45" spans="1:11">
      <c r="A28" s="36"/>
      <c r="B28" s="33"/>
      <c r="C28" s="37" t="s">
        <v>2080</v>
      </c>
      <c r="D28" s="34" t="s">
        <v>2034</v>
      </c>
      <c r="E28" s="34" t="s">
        <v>2059</v>
      </c>
      <c r="F28" s="35" t="s">
        <v>2095</v>
      </c>
      <c r="G28" s="34" t="s">
        <v>2082</v>
      </c>
      <c r="H28" s="35" t="s">
        <v>2092</v>
      </c>
      <c r="I28" s="34" t="s">
        <v>2046</v>
      </c>
      <c r="J28" s="34" t="s">
        <v>2093</v>
      </c>
      <c r="K28" s="35" t="s">
        <v>2095</v>
      </c>
    </row>
    <row r="29" ht="45" spans="1:11">
      <c r="A29" s="36"/>
      <c r="B29" s="33"/>
      <c r="C29" s="37" t="s">
        <v>2080</v>
      </c>
      <c r="D29" s="34" t="s">
        <v>2064</v>
      </c>
      <c r="E29" s="34" t="s">
        <v>2065</v>
      </c>
      <c r="F29" s="35" t="s">
        <v>2096</v>
      </c>
      <c r="G29" s="34" t="s">
        <v>2082</v>
      </c>
      <c r="H29" s="35" t="s">
        <v>2092</v>
      </c>
      <c r="I29" s="34" t="s">
        <v>2046</v>
      </c>
      <c r="J29" s="34" t="s">
        <v>2093</v>
      </c>
      <c r="K29" s="35" t="s">
        <v>2097</v>
      </c>
    </row>
    <row r="30" ht="56.25" spans="1:11">
      <c r="A30" s="36"/>
      <c r="B30" s="33"/>
      <c r="C30" s="37" t="s">
        <v>2080</v>
      </c>
      <c r="D30" s="34" t="s">
        <v>2064</v>
      </c>
      <c r="E30" s="34" t="s">
        <v>2065</v>
      </c>
      <c r="F30" s="35" t="s">
        <v>2098</v>
      </c>
      <c r="G30" s="34" t="s">
        <v>2082</v>
      </c>
      <c r="H30" s="35" t="s">
        <v>2099</v>
      </c>
      <c r="I30" s="34" t="s">
        <v>2046</v>
      </c>
      <c r="J30" s="34" t="s">
        <v>2093</v>
      </c>
      <c r="K30" s="35" t="s">
        <v>2100</v>
      </c>
    </row>
    <row r="31" ht="22.5" spans="1:11">
      <c r="A31" s="36"/>
      <c r="B31" s="33"/>
      <c r="C31" s="37" t="s">
        <v>2080</v>
      </c>
      <c r="D31" s="34" t="s">
        <v>2073</v>
      </c>
      <c r="E31" s="34" t="s">
        <v>2074</v>
      </c>
      <c r="F31" s="35" t="s">
        <v>2101</v>
      </c>
      <c r="G31" s="34" t="s">
        <v>2037</v>
      </c>
      <c r="H31" s="35" t="s">
        <v>2102</v>
      </c>
      <c r="I31" s="34" t="s">
        <v>2046</v>
      </c>
      <c r="J31" s="34" t="s">
        <v>2040</v>
      </c>
      <c r="K31" s="35" t="s">
        <v>2103</v>
      </c>
    </row>
    <row r="32" spans="1:1">
      <c r="A32" s="30" t="s">
        <v>2104</v>
      </c>
    </row>
    <row r="33" ht="22.5" spans="1:11">
      <c r="A33" s="557" t="s">
        <v>2105</v>
      </c>
      <c r="B33" s="33">
        <v>200</v>
      </c>
      <c r="C33" s="37" t="s">
        <v>2106</v>
      </c>
      <c r="D33" s="34" t="s">
        <v>2034</v>
      </c>
      <c r="E33" s="34" t="s">
        <v>2035</v>
      </c>
      <c r="F33" s="35" t="s">
        <v>2107</v>
      </c>
      <c r="G33" s="34" t="s">
        <v>2082</v>
      </c>
      <c r="H33" s="35" t="s">
        <v>2108</v>
      </c>
      <c r="I33" s="34" t="s">
        <v>2109</v>
      </c>
      <c r="J33" s="34" t="s">
        <v>2040</v>
      </c>
      <c r="K33" s="35" t="s">
        <v>2110</v>
      </c>
    </row>
    <row r="34" ht="33.75" spans="1:11">
      <c r="A34" s="38"/>
      <c r="B34" s="33"/>
      <c r="C34" s="37" t="s">
        <v>2106</v>
      </c>
      <c r="D34" s="34" t="s">
        <v>2034</v>
      </c>
      <c r="E34" s="34" t="s">
        <v>2051</v>
      </c>
      <c r="F34" s="35" t="s">
        <v>2111</v>
      </c>
      <c r="G34" s="34" t="s">
        <v>2037</v>
      </c>
      <c r="H34" s="35" t="s">
        <v>2112</v>
      </c>
      <c r="I34" s="34" t="s">
        <v>2046</v>
      </c>
      <c r="J34" s="34" t="s">
        <v>2040</v>
      </c>
      <c r="K34" s="35" t="s">
        <v>2113</v>
      </c>
    </row>
    <row r="35" ht="33.75" spans="1:11">
      <c r="A35" s="38"/>
      <c r="B35" s="33"/>
      <c r="C35" s="37" t="s">
        <v>2106</v>
      </c>
      <c r="D35" s="34" t="s">
        <v>2064</v>
      </c>
      <c r="E35" s="34" t="s">
        <v>2065</v>
      </c>
      <c r="F35" s="35" t="s">
        <v>2114</v>
      </c>
      <c r="G35" s="34" t="s">
        <v>2037</v>
      </c>
      <c r="H35" s="35" t="s">
        <v>2115</v>
      </c>
      <c r="I35" s="34" t="s">
        <v>2046</v>
      </c>
      <c r="J35" s="34" t="s">
        <v>2093</v>
      </c>
      <c r="K35" s="35" t="s">
        <v>2116</v>
      </c>
    </row>
    <row r="36" ht="22.5" spans="1:11">
      <c r="A36" s="38"/>
      <c r="B36" s="33"/>
      <c r="C36" s="37" t="s">
        <v>2106</v>
      </c>
      <c r="D36" s="34" t="s">
        <v>2073</v>
      </c>
      <c r="E36" s="34" t="s">
        <v>2074</v>
      </c>
      <c r="F36" s="35" t="s">
        <v>2101</v>
      </c>
      <c r="G36" s="34" t="s">
        <v>2037</v>
      </c>
      <c r="H36" s="35" t="s">
        <v>2045</v>
      </c>
      <c r="I36" s="34" t="s">
        <v>2046</v>
      </c>
      <c r="J36" s="34" t="s">
        <v>2040</v>
      </c>
      <c r="K36" s="35" t="s">
        <v>2117</v>
      </c>
    </row>
    <row r="37" spans="1:1">
      <c r="A37" s="30" t="s">
        <v>2118</v>
      </c>
    </row>
    <row r="38" spans="1:11">
      <c r="A38" s="555" t="s">
        <v>2119</v>
      </c>
      <c r="B38" s="39">
        <v>214</v>
      </c>
      <c r="C38" s="34" t="s">
        <v>2120</v>
      </c>
      <c r="D38" s="34" t="s">
        <v>2034</v>
      </c>
      <c r="E38" s="34" t="s">
        <v>2035</v>
      </c>
      <c r="F38" s="35" t="s">
        <v>2121</v>
      </c>
      <c r="G38" s="34" t="s">
        <v>2082</v>
      </c>
      <c r="H38" s="35" t="s">
        <v>2122</v>
      </c>
      <c r="I38" s="34" t="s">
        <v>2123</v>
      </c>
      <c r="J38" s="34" t="s">
        <v>2040</v>
      </c>
      <c r="K38" s="35" t="s">
        <v>2124</v>
      </c>
    </row>
    <row r="39" ht="22.5" spans="1:11">
      <c r="A39" s="32"/>
      <c r="B39" s="40"/>
      <c r="C39" s="34" t="s">
        <v>2125</v>
      </c>
      <c r="D39" s="34" t="s">
        <v>2034</v>
      </c>
      <c r="E39" s="34" t="s">
        <v>2035</v>
      </c>
      <c r="F39" s="35" t="s">
        <v>2126</v>
      </c>
      <c r="G39" s="34" t="s">
        <v>2037</v>
      </c>
      <c r="H39" s="35" t="s">
        <v>2099</v>
      </c>
      <c r="I39" s="34" t="s">
        <v>2046</v>
      </c>
      <c r="J39" s="34" t="s">
        <v>2040</v>
      </c>
      <c r="K39" s="35" t="s">
        <v>2126</v>
      </c>
    </row>
    <row r="40" ht="22.5" spans="1:11">
      <c r="A40" s="32"/>
      <c r="B40" s="40"/>
      <c r="C40" s="34" t="s">
        <v>2125</v>
      </c>
      <c r="D40" s="34" t="s">
        <v>2034</v>
      </c>
      <c r="E40" s="34" t="s">
        <v>2035</v>
      </c>
      <c r="F40" s="35" t="s">
        <v>2127</v>
      </c>
      <c r="G40" s="34" t="s">
        <v>2037</v>
      </c>
      <c r="H40" s="35" t="s">
        <v>2099</v>
      </c>
      <c r="I40" s="34" t="s">
        <v>2046</v>
      </c>
      <c r="J40" s="34" t="s">
        <v>2040</v>
      </c>
      <c r="K40" s="35" t="s">
        <v>2128</v>
      </c>
    </row>
    <row r="41" ht="22.5" spans="1:11">
      <c r="A41" s="32"/>
      <c r="B41" s="40"/>
      <c r="C41" s="34" t="s">
        <v>2125</v>
      </c>
      <c r="D41" s="34" t="s">
        <v>2034</v>
      </c>
      <c r="E41" s="34" t="s">
        <v>2129</v>
      </c>
      <c r="F41" s="35" t="s">
        <v>2130</v>
      </c>
      <c r="G41" s="34" t="s">
        <v>2037</v>
      </c>
      <c r="H41" s="35" t="s">
        <v>2099</v>
      </c>
      <c r="I41" s="34" t="s">
        <v>2046</v>
      </c>
      <c r="J41" s="34" t="s">
        <v>2040</v>
      </c>
      <c r="K41" s="35" t="s">
        <v>2131</v>
      </c>
    </row>
    <row r="42" spans="1:11">
      <c r="A42" s="32"/>
      <c r="B42" s="40"/>
      <c r="C42" s="34" t="s">
        <v>2125</v>
      </c>
      <c r="D42" s="34" t="s">
        <v>2064</v>
      </c>
      <c r="E42" s="34" t="s">
        <v>2065</v>
      </c>
      <c r="F42" s="35" t="s">
        <v>2132</v>
      </c>
      <c r="G42" s="34" t="s">
        <v>2037</v>
      </c>
      <c r="H42" s="35" t="s">
        <v>2099</v>
      </c>
      <c r="I42" s="34" t="s">
        <v>2046</v>
      </c>
      <c r="J42" s="34" t="s">
        <v>2040</v>
      </c>
      <c r="K42" s="35" t="s">
        <v>2133</v>
      </c>
    </row>
    <row r="43" spans="1:11">
      <c r="A43" s="32"/>
      <c r="B43" s="41"/>
      <c r="C43" s="34" t="s">
        <v>2125</v>
      </c>
      <c r="D43" s="34" t="s">
        <v>2073</v>
      </c>
      <c r="E43" s="34" t="s">
        <v>2074</v>
      </c>
      <c r="F43" s="35" t="s">
        <v>2128</v>
      </c>
      <c r="G43" s="34" t="s">
        <v>2037</v>
      </c>
      <c r="H43" s="35" t="s">
        <v>2099</v>
      </c>
      <c r="I43" s="34" t="s">
        <v>2046</v>
      </c>
      <c r="J43" s="34" t="s">
        <v>2040</v>
      </c>
      <c r="K43" s="35" t="s">
        <v>2128</v>
      </c>
    </row>
    <row r="44" spans="1:1">
      <c r="A44" s="30" t="s">
        <v>2134</v>
      </c>
    </row>
    <row r="45" ht="45" spans="1:11">
      <c r="A45" s="556" t="s">
        <v>2135</v>
      </c>
      <c r="B45" s="42">
        <v>248</v>
      </c>
      <c r="C45" s="37" t="s">
        <v>2136</v>
      </c>
      <c r="D45" s="34" t="s">
        <v>2034</v>
      </c>
      <c r="E45" s="34" t="s">
        <v>2035</v>
      </c>
      <c r="F45" s="35" t="s">
        <v>2137</v>
      </c>
      <c r="G45" s="34" t="s">
        <v>2082</v>
      </c>
      <c r="H45" s="35" t="s">
        <v>2138</v>
      </c>
      <c r="I45" s="34" t="s">
        <v>2039</v>
      </c>
      <c r="J45" s="34" t="s">
        <v>2040</v>
      </c>
      <c r="K45" s="35" t="s">
        <v>2084</v>
      </c>
    </row>
    <row r="46" ht="67.5" spans="1:11">
      <c r="A46" s="36"/>
      <c r="B46" s="42"/>
      <c r="C46" s="37" t="s">
        <v>2136</v>
      </c>
      <c r="D46" s="34" t="s">
        <v>2034</v>
      </c>
      <c r="E46" s="34" t="s">
        <v>2051</v>
      </c>
      <c r="F46" s="35" t="s">
        <v>2139</v>
      </c>
      <c r="G46" s="34" t="s">
        <v>2037</v>
      </c>
      <c r="H46" s="35" t="s">
        <v>2102</v>
      </c>
      <c r="I46" s="34" t="s">
        <v>2046</v>
      </c>
      <c r="J46" s="34" t="s">
        <v>2093</v>
      </c>
      <c r="K46" s="35" t="s">
        <v>2140</v>
      </c>
    </row>
    <row r="47" ht="56.25" spans="1:11">
      <c r="A47" s="36"/>
      <c r="B47" s="42"/>
      <c r="C47" s="37" t="s">
        <v>2136</v>
      </c>
      <c r="D47" s="34" t="s">
        <v>2034</v>
      </c>
      <c r="E47" s="34" t="s">
        <v>2059</v>
      </c>
      <c r="F47" s="35" t="s">
        <v>2141</v>
      </c>
      <c r="G47" s="34" t="s">
        <v>2037</v>
      </c>
      <c r="H47" s="35" t="s">
        <v>2102</v>
      </c>
      <c r="I47" s="34" t="s">
        <v>2046</v>
      </c>
      <c r="J47" s="34" t="s">
        <v>2093</v>
      </c>
      <c r="K47" s="35" t="s">
        <v>2142</v>
      </c>
    </row>
    <row r="48" ht="33.75" spans="1:11">
      <c r="A48" s="36"/>
      <c r="B48" s="42"/>
      <c r="C48" s="37" t="s">
        <v>2136</v>
      </c>
      <c r="D48" s="34" t="s">
        <v>2064</v>
      </c>
      <c r="E48" s="34" t="s">
        <v>2065</v>
      </c>
      <c r="F48" s="35" t="s">
        <v>2143</v>
      </c>
      <c r="G48" s="34" t="s">
        <v>2037</v>
      </c>
      <c r="H48" s="35" t="s">
        <v>2045</v>
      </c>
      <c r="I48" s="34" t="s">
        <v>2144</v>
      </c>
      <c r="J48" s="34" t="s">
        <v>2093</v>
      </c>
      <c r="K48" s="35" t="s">
        <v>2097</v>
      </c>
    </row>
    <row r="49" ht="22.5" spans="1:11">
      <c r="A49" s="36"/>
      <c r="B49" s="42"/>
      <c r="C49" s="37" t="s">
        <v>2136</v>
      </c>
      <c r="D49" s="34" t="s">
        <v>2073</v>
      </c>
      <c r="E49" s="34" t="s">
        <v>2074</v>
      </c>
      <c r="F49" s="35" t="s">
        <v>2145</v>
      </c>
      <c r="G49" s="34" t="s">
        <v>2037</v>
      </c>
      <c r="H49" s="35" t="s">
        <v>2099</v>
      </c>
      <c r="I49" s="34" t="s">
        <v>2046</v>
      </c>
      <c r="J49" s="34" t="s">
        <v>2093</v>
      </c>
      <c r="K49" s="35" t="s">
        <v>2103</v>
      </c>
    </row>
    <row r="50" spans="1:1">
      <c r="A50" s="30" t="s">
        <v>2146</v>
      </c>
    </row>
    <row r="51" ht="22.5" spans="1:11">
      <c r="A51" s="556" t="s">
        <v>2147</v>
      </c>
      <c r="B51" s="43">
        <v>501</v>
      </c>
      <c r="C51" s="37" t="s">
        <v>2148</v>
      </c>
      <c r="D51" s="34" t="s">
        <v>2034</v>
      </c>
      <c r="E51" s="34" t="s">
        <v>2035</v>
      </c>
      <c r="F51" s="35" t="s">
        <v>2149</v>
      </c>
      <c r="G51" s="34" t="s">
        <v>2037</v>
      </c>
      <c r="H51" s="35" t="s">
        <v>2150</v>
      </c>
      <c r="I51" s="34" t="s">
        <v>2039</v>
      </c>
      <c r="J51" s="34" t="s">
        <v>2040</v>
      </c>
      <c r="K51" s="35" t="s">
        <v>2151</v>
      </c>
    </row>
    <row r="52" ht="22.5" spans="1:11">
      <c r="A52" s="36"/>
      <c r="B52" s="44"/>
      <c r="C52" s="37" t="s">
        <v>2148</v>
      </c>
      <c r="D52" s="34" t="s">
        <v>2034</v>
      </c>
      <c r="E52" s="34" t="s">
        <v>2035</v>
      </c>
      <c r="F52" s="35" t="s">
        <v>2152</v>
      </c>
      <c r="G52" s="34" t="s">
        <v>2082</v>
      </c>
      <c r="H52" s="35" t="s">
        <v>2153</v>
      </c>
      <c r="I52" s="34" t="s">
        <v>2154</v>
      </c>
      <c r="J52" s="34" t="s">
        <v>2040</v>
      </c>
      <c r="K52" s="35" t="s">
        <v>2155</v>
      </c>
    </row>
    <row r="53" ht="22.5" spans="1:11">
      <c r="A53" s="36"/>
      <c r="B53" s="44"/>
      <c r="C53" s="37" t="s">
        <v>2148</v>
      </c>
      <c r="D53" s="34" t="s">
        <v>2034</v>
      </c>
      <c r="E53" s="34" t="s">
        <v>2035</v>
      </c>
      <c r="F53" s="35" t="s">
        <v>2156</v>
      </c>
      <c r="G53" s="34" t="s">
        <v>2082</v>
      </c>
      <c r="H53" s="35" t="s">
        <v>2157</v>
      </c>
      <c r="I53" s="34" t="s">
        <v>2158</v>
      </c>
      <c r="J53" s="34" t="s">
        <v>2040</v>
      </c>
      <c r="K53" s="35" t="s">
        <v>2159</v>
      </c>
    </row>
    <row r="54" ht="22.5" spans="1:11">
      <c r="A54" s="36"/>
      <c r="B54" s="44"/>
      <c r="C54" s="37" t="s">
        <v>2148</v>
      </c>
      <c r="D54" s="34" t="s">
        <v>2034</v>
      </c>
      <c r="E54" s="34" t="s">
        <v>2051</v>
      </c>
      <c r="F54" s="35" t="s">
        <v>2160</v>
      </c>
      <c r="G54" s="34" t="s">
        <v>2037</v>
      </c>
      <c r="H54" s="35" t="s">
        <v>2099</v>
      </c>
      <c r="I54" s="34" t="s">
        <v>2046</v>
      </c>
      <c r="J54" s="34" t="s">
        <v>2040</v>
      </c>
      <c r="K54" s="35" t="s">
        <v>2161</v>
      </c>
    </row>
    <row r="55" spans="1:11">
      <c r="A55" s="36"/>
      <c r="B55" s="44"/>
      <c r="C55" s="37" t="s">
        <v>2148</v>
      </c>
      <c r="D55" s="34" t="s">
        <v>2034</v>
      </c>
      <c r="E55" s="34" t="s">
        <v>2051</v>
      </c>
      <c r="F55" s="35" t="s">
        <v>2162</v>
      </c>
      <c r="G55" s="34" t="s">
        <v>2037</v>
      </c>
      <c r="H55" s="35" t="s">
        <v>2099</v>
      </c>
      <c r="I55" s="34" t="s">
        <v>2046</v>
      </c>
      <c r="J55" s="34" t="s">
        <v>2040</v>
      </c>
      <c r="K55" s="35" t="s">
        <v>2163</v>
      </c>
    </row>
    <row r="56" ht="22.5" spans="1:11">
      <c r="A56" s="36"/>
      <c r="B56" s="44"/>
      <c r="C56" s="37" t="s">
        <v>2148</v>
      </c>
      <c r="D56" s="34" t="s">
        <v>2034</v>
      </c>
      <c r="E56" s="34" t="s">
        <v>2051</v>
      </c>
      <c r="F56" s="35" t="s">
        <v>2164</v>
      </c>
      <c r="G56" s="34" t="s">
        <v>2037</v>
      </c>
      <c r="H56" s="35" t="s">
        <v>2165</v>
      </c>
      <c r="I56" s="34" t="s">
        <v>2046</v>
      </c>
      <c r="J56" s="34" t="s">
        <v>2040</v>
      </c>
      <c r="K56" s="35" t="s">
        <v>2166</v>
      </c>
    </row>
    <row r="57" ht="22.5" spans="1:11">
      <c r="A57" s="36"/>
      <c r="B57" s="44"/>
      <c r="C57" s="37" t="s">
        <v>2148</v>
      </c>
      <c r="D57" s="34" t="s">
        <v>2034</v>
      </c>
      <c r="E57" s="34" t="s">
        <v>2051</v>
      </c>
      <c r="F57" s="35" t="s">
        <v>2167</v>
      </c>
      <c r="G57" s="34" t="s">
        <v>2037</v>
      </c>
      <c r="H57" s="35" t="s">
        <v>2168</v>
      </c>
      <c r="I57" s="34" t="s">
        <v>2046</v>
      </c>
      <c r="J57" s="34" t="s">
        <v>2040</v>
      </c>
      <c r="K57" s="35" t="s">
        <v>2169</v>
      </c>
    </row>
    <row r="58" ht="33.75" spans="1:11">
      <c r="A58" s="36"/>
      <c r="B58" s="44"/>
      <c r="C58" s="37" t="s">
        <v>2148</v>
      </c>
      <c r="D58" s="34" t="s">
        <v>2034</v>
      </c>
      <c r="E58" s="34" t="s">
        <v>2051</v>
      </c>
      <c r="F58" s="35" t="s">
        <v>2170</v>
      </c>
      <c r="G58" s="34" t="s">
        <v>2082</v>
      </c>
      <c r="H58" s="35" t="s">
        <v>2092</v>
      </c>
      <c r="I58" s="34" t="s">
        <v>2046</v>
      </c>
      <c r="J58" s="34" t="s">
        <v>2040</v>
      </c>
      <c r="K58" s="35" t="s">
        <v>2171</v>
      </c>
    </row>
    <row r="59" ht="22.5" spans="1:11">
      <c r="A59" s="36"/>
      <c r="B59" s="44"/>
      <c r="C59" s="37" t="s">
        <v>2148</v>
      </c>
      <c r="D59" s="34" t="s">
        <v>2034</v>
      </c>
      <c r="E59" s="34" t="s">
        <v>2059</v>
      </c>
      <c r="F59" s="35" t="s">
        <v>2172</v>
      </c>
      <c r="G59" s="34" t="s">
        <v>2082</v>
      </c>
      <c r="H59" s="35" t="s">
        <v>2092</v>
      </c>
      <c r="I59" s="34" t="s">
        <v>2046</v>
      </c>
      <c r="J59" s="34" t="s">
        <v>2040</v>
      </c>
      <c r="K59" s="35" t="s">
        <v>2173</v>
      </c>
    </row>
    <row r="60" ht="56.25" spans="1:11">
      <c r="A60" s="36"/>
      <c r="B60" s="44"/>
      <c r="C60" s="37" t="s">
        <v>2148</v>
      </c>
      <c r="D60" s="34" t="s">
        <v>2064</v>
      </c>
      <c r="E60" s="34" t="s">
        <v>2065</v>
      </c>
      <c r="F60" s="35" t="s">
        <v>2098</v>
      </c>
      <c r="G60" s="34" t="s">
        <v>2037</v>
      </c>
      <c r="H60" s="35" t="s">
        <v>2115</v>
      </c>
      <c r="I60" s="34" t="s">
        <v>2046</v>
      </c>
      <c r="J60" s="34" t="s">
        <v>2040</v>
      </c>
      <c r="K60" s="35" t="s">
        <v>2100</v>
      </c>
    </row>
    <row r="61" ht="22.5" spans="1:11">
      <c r="A61" s="36"/>
      <c r="B61" s="44"/>
      <c r="C61" s="37" t="s">
        <v>2148</v>
      </c>
      <c r="D61" s="34" t="s">
        <v>2064</v>
      </c>
      <c r="E61" s="34" t="s">
        <v>2065</v>
      </c>
      <c r="F61" s="35" t="s">
        <v>2174</v>
      </c>
      <c r="G61" s="34" t="s">
        <v>2082</v>
      </c>
      <c r="H61" s="35" t="s">
        <v>2175</v>
      </c>
      <c r="I61" s="34" t="s">
        <v>2123</v>
      </c>
      <c r="J61" s="34" t="s">
        <v>2093</v>
      </c>
      <c r="K61" s="35" t="s">
        <v>2176</v>
      </c>
    </row>
    <row r="62" ht="22.5" spans="1:11">
      <c r="A62" s="36"/>
      <c r="B62" s="45"/>
      <c r="C62" s="37" t="s">
        <v>2148</v>
      </c>
      <c r="D62" s="34" t="s">
        <v>2073</v>
      </c>
      <c r="E62" s="34" t="s">
        <v>2074</v>
      </c>
      <c r="F62" s="35" t="s">
        <v>2177</v>
      </c>
      <c r="G62" s="34" t="s">
        <v>2037</v>
      </c>
      <c r="H62" s="35" t="s">
        <v>2045</v>
      </c>
      <c r="I62" s="34" t="s">
        <v>2046</v>
      </c>
      <c r="J62" s="34" t="s">
        <v>2040</v>
      </c>
      <c r="K62" s="35" t="s">
        <v>2178</v>
      </c>
    </row>
    <row r="63" spans="1:1">
      <c r="A63" s="30" t="s">
        <v>2179</v>
      </c>
    </row>
    <row r="64" ht="22.5" spans="1:11">
      <c r="A64" s="556" t="s">
        <v>2180</v>
      </c>
      <c r="B64" s="42">
        <v>2000</v>
      </c>
      <c r="C64" s="37" t="s">
        <v>2181</v>
      </c>
      <c r="D64" s="34" t="s">
        <v>2034</v>
      </c>
      <c r="E64" s="34" t="s">
        <v>2035</v>
      </c>
      <c r="F64" s="35" t="s">
        <v>2182</v>
      </c>
      <c r="G64" s="34" t="s">
        <v>2037</v>
      </c>
      <c r="H64" s="35" t="s">
        <v>2183</v>
      </c>
      <c r="I64" s="34" t="s">
        <v>2184</v>
      </c>
      <c r="J64" s="34" t="s">
        <v>2040</v>
      </c>
      <c r="K64" s="35" t="s">
        <v>2185</v>
      </c>
    </row>
    <row r="65" ht="22.5" spans="1:11">
      <c r="A65" s="36"/>
      <c r="B65" s="42"/>
      <c r="C65" s="37" t="s">
        <v>2181</v>
      </c>
      <c r="D65" s="34" t="s">
        <v>2034</v>
      </c>
      <c r="E65" s="34" t="s">
        <v>2035</v>
      </c>
      <c r="F65" s="35" t="s">
        <v>2186</v>
      </c>
      <c r="G65" s="34" t="s">
        <v>2187</v>
      </c>
      <c r="H65" s="35" t="s">
        <v>2188</v>
      </c>
      <c r="I65" s="34" t="s">
        <v>2109</v>
      </c>
      <c r="J65" s="34" t="s">
        <v>2040</v>
      </c>
      <c r="K65" s="35" t="s">
        <v>2189</v>
      </c>
    </row>
    <row r="66" spans="1:11">
      <c r="A66" s="36"/>
      <c r="B66" s="42"/>
      <c r="C66" s="37" t="s">
        <v>2181</v>
      </c>
      <c r="D66" s="34" t="s">
        <v>2034</v>
      </c>
      <c r="E66" s="34" t="s">
        <v>2035</v>
      </c>
      <c r="F66" s="35" t="s">
        <v>2190</v>
      </c>
      <c r="G66" s="34" t="s">
        <v>2082</v>
      </c>
      <c r="H66" s="35" t="s">
        <v>2191</v>
      </c>
      <c r="I66" s="34" t="s">
        <v>2192</v>
      </c>
      <c r="J66" s="34" t="s">
        <v>2040</v>
      </c>
      <c r="K66" s="35" t="s">
        <v>2193</v>
      </c>
    </row>
    <row r="67" ht="22.5" spans="1:11">
      <c r="A67" s="36"/>
      <c r="B67" s="42"/>
      <c r="C67" s="37" t="s">
        <v>2181</v>
      </c>
      <c r="D67" s="34" t="s">
        <v>2034</v>
      </c>
      <c r="E67" s="34" t="s">
        <v>2035</v>
      </c>
      <c r="F67" s="35" t="s">
        <v>2194</v>
      </c>
      <c r="G67" s="34" t="s">
        <v>2037</v>
      </c>
      <c r="H67" s="35" t="s">
        <v>2195</v>
      </c>
      <c r="I67" s="34" t="s">
        <v>2196</v>
      </c>
      <c r="J67" s="34" t="s">
        <v>2040</v>
      </c>
      <c r="K67" s="35" t="s">
        <v>2197</v>
      </c>
    </row>
    <row r="68" ht="22.5" spans="1:11">
      <c r="A68" s="36"/>
      <c r="B68" s="42"/>
      <c r="C68" s="37" t="s">
        <v>2181</v>
      </c>
      <c r="D68" s="34" t="s">
        <v>2034</v>
      </c>
      <c r="E68" s="34" t="s">
        <v>2051</v>
      </c>
      <c r="F68" s="35" t="s">
        <v>2198</v>
      </c>
      <c r="G68" s="34" t="s">
        <v>2082</v>
      </c>
      <c r="H68" s="35" t="s">
        <v>2199</v>
      </c>
      <c r="I68" s="34" t="s">
        <v>2200</v>
      </c>
      <c r="J68" s="34" t="s">
        <v>2093</v>
      </c>
      <c r="K68" s="35" t="s">
        <v>2201</v>
      </c>
    </row>
    <row r="69" ht="22.5" spans="1:11">
      <c r="A69" s="36"/>
      <c r="B69" s="42"/>
      <c r="C69" s="37" t="s">
        <v>2181</v>
      </c>
      <c r="D69" s="34" t="s">
        <v>2034</v>
      </c>
      <c r="E69" s="34" t="s">
        <v>2059</v>
      </c>
      <c r="F69" s="35" t="s">
        <v>2202</v>
      </c>
      <c r="G69" s="34" t="s">
        <v>2037</v>
      </c>
      <c r="H69" s="35" t="s">
        <v>2045</v>
      </c>
      <c r="I69" s="34" t="s">
        <v>2046</v>
      </c>
      <c r="J69" s="34" t="s">
        <v>2040</v>
      </c>
      <c r="K69" s="35" t="s">
        <v>2203</v>
      </c>
    </row>
    <row r="70" ht="22.5" spans="1:11">
      <c r="A70" s="36"/>
      <c r="B70" s="42"/>
      <c r="C70" s="37" t="s">
        <v>2181</v>
      </c>
      <c r="D70" s="34" t="s">
        <v>2064</v>
      </c>
      <c r="E70" s="34" t="s">
        <v>2065</v>
      </c>
      <c r="F70" s="35" t="s">
        <v>2204</v>
      </c>
      <c r="G70" s="34" t="s">
        <v>2082</v>
      </c>
      <c r="H70" s="35" t="s">
        <v>2205</v>
      </c>
      <c r="I70" s="34" t="s">
        <v>2200</v>
      </c>
      <c r="J70" s="34" t="s">
        <v>2093</v>
      </c>
      <c r="K70" s="35" t="s">
        <v>2206</v>
      </c>
    </row>
    <row r="71" ht="22.5" spans="1:11">
      <c r="A71" s="36"/>
      <c r="B71" s="42"/>
      <c r="C71" s="37" t="s">
        <v>2181</v>
      </c>
      <c r="D71" s="34" t="s">
        <v>2064</v>
      </c>
      <c r="E71" s="34" t="s">
        <v>2207</v>
      </c>
      <c r="F71" s="35" t="s">
        <v>2208</v>
      </c>
      <c r="G71" s="34" t="s">
        <v>2082</v>
      </c>
      <c r="H71" s="35" t="s">
        <v>2209</v>
      </c>
      <c r="I71" s="34" t="s">
        <v>2200</v>
      </c>
      <c r="J71" s="34" t="s">
        <v>2093</v>
      </c>
      <c r="K71" s="35" t="s">
        <v>2210</v>
      </c>
    </row>
    <row r="72" ht="198" customHeight="1" spans="1:11">
      <c r="A72" s="36"/>
      <c r="B72" s="42"/>
      <c r="C72" s="37" t="s">
        <v>2181</v>
      </c>
      <c r="D72" s="34" t="s">
        <v>2073</v>
      </c>
      <c r="E72" s="34" t="s">
        <v>2074</v>
      </c>
      <c r="F72" s="35" t="s">
        <v>2211</v>
      </c>
      <c r="G72" s="34" t="s">
        <v>2037</v>
      </c>
      <c r="H72" s="35" t="s">
        <v>2099</v>
      </c>
      <c r="I72" s="34" t="s">
        <v>2046</v>
      </c>
      <c r="J72" s="34" t="s">
        <v>2040</v>
      </c>
      <c r="K72" s="35" t="s">
        <v>2212</v>
      </c>
    </row>
    <row r="73" ht="22.5" spans="1:11">
      <c r="A73" s="556" t="s">
        <v>2213</v>
      </c>
      <c r="B73" s="42">
        <v>600</v>
      </c>
      <c r="C73" s="37" t="s">
        <v>2214</v>
      </c>
      <c r="D73" s="34" t="s">
        <v>2034</v>
      </c>
      <c r="E73" s="34" t="s">
        <v>2035</v>
      </c>
      <c r="F73" s="35" t="s">
        <v>2215</v>
      </c>
      <c r="G73" s="34" t="s">
        <v>2037</v>
      </c>
      <c r="H73" s="35" t="s">
        <v>2216</v>
      </c>
      <c r="I73" s="34" t="s">
        <v>2217</v>
      </c>
      <c r="J73" s="34" t="s">
        <v>2040</v>
      </c>
      <c r="K73" s="35" t="s">
        <v>2218</v>
      </c>
    </row>
    <row r="74" spans="1:11">
      <c r="A74" s="36"/>
      <c r="B74" s="42"/>
      <c r="C74" s="37" t="s">
        <v>2214</v>
      </c>
      <c r="D74" s="34" t="s">
        <v>2034</v>
      </c>
      <c r="E74" s="34" t="s">
        <v>2035</v>
      </c>
      <c r="F74" s="35" t="s">
        <v>2219</v>
      </c>
      <c r="G74" s="34" t="s">
        <v>2037</v>
      </c>
      <c r="H74" s="35" t="s">
        <v>2220</v>
      </c>
      <c r="I74" s="34" t="s">
        <v>2196</v>
      </c>
      <c r="J74" s="34" t="s">
        <v>2040</v>
      </c>
      <c r="K74" s="35" t="s">
        <v>2221</v>
      </c>
    </row>
    <row r="75" ht="22.5" spans="1:11">
      <c r="A75" s="36"/>
      <c r="B75" s="42"/>
      <c r="C75" s="37" t="s">
        <v>2214</v>
      </c>
      <c r="D75" s="34" t="s">
        <v>2034</v>
      </c>
      <c r="E75" s="34" t="s">
        <v>2035</v>
      </c>
      <c r="F75" s="35" t="s">
        <v>2222</v>
      </c>
      <c r="G75" s="34" t="s">
        <v>2187</v>
      </c>
      <c r="H75" s="35" t="s">
        <v>2223</v>
      </c>
      <c r="I75" s="34" t="s">
        <v>2196</v>
      </c>
      <c r="J75" s="34" t="s">
        <v>2040</v>
      </c>
      <c r="K75" s="35" t="s">
        <v>2224</v>
      </c>
    </row>
    <row r="76" ht="22.5" spans="1:11">
      <c r="A76" s="36"/>
      <c r="B76" s="42"/>
      <c r="C76" s="37" t="s">
        <v>2214</v>
      </c>
      <c r="D76" s="34" t="s">
        <v>2034</v>
      </c>
      <c r="E76" s="34" t="s">
        <v>2035</v>
      </c>
      <c r="F76" s="35" t="s">
        <v>2225</v>
      </c>
      <c r="G76" s="34" t="s">
        <v>2082</v>
      </c>
      <c r="H76" s="35" t="s">
        <v>2226</v>
      </c>
      <c r="I76" s="34" t="s">
        <v>2192</v>
      </c>
      <c r="J76" s="34" t="s">
        <v>2040</v>
      </c>
      <c r="K76" s="35" t="s">
        <v>2227</v>
      </c>
    </row>
    <row r="77" ht="22.5" spans="1:11">
      <c r="A77" s="36"/>
      <c r="B77" s="42"/>
      <c r="C77" s="37" t="s">
        <v>2214</v>
      </c>
      <c r="D77" s="34" t="s">
        <v>2034</v>
      </c>
      <c r="E77" s="34" t="s">
        <v>2051</v>
      </c>
      <c r="F77" s="35" t="s">
        <v>2228</v>
      </c>
      <c r="G77" s="34" t="s">
        <v>2082</v>
      </c>
      <c r="H77" s="35" t="s">
        <v>2092</v>
      </c>
      <c r="I77" s="34" t="s">
        <v>2046</v>
      </c>
      <c r="J77" s="34" t="s">
        <v>2040</v>
      </c>
      <c r="K77" s="35" t="s">
        <v>2229</v>
      </c>
    </row>
    <row r="78" ht="22.5" spans="1:11">
      <c r="A78" s="36"/>
      <c r="B78" s="42"/>
      <c r="C78" s="37" t="s">
        <v>2214</v>
      </c>
      <c r="D78" s="34" t="s">
        <v>2034</v>
      </c>
      <c r="E78" s="34" t="s">
        <v>2051</v>
      </c>
      <c r="F78" s="35" t="s">
        <v>2230</v>
      </c>
      <c r="G78" s="34" t="s">
        <v>2082</v>
      </c>
      <c r="H78" s="35" t="s">
        <v>2231</v>
      </c>
      <c r="I78" s="34" t="s">
        <v>2200</v>
      </c>
      <c r="J78" s="34" t="s">
        <v>2093</v>
      </c>
      <c r="K78" s="35" t="s">
        <v>2232</v>
      </c>
    </row>
    <row r="79" ht="22.5" spans="1:11">
      <c r="A79" s="36"/>
      <c r="B79" s="42"/>
      <c r="C79" s="37" t="s">
        <v>2214</v>
      </c>
      <c r="D79" s="34" t="s">
        <v>2034</v>
      </c>
      <c r="E79" s="34" t="s">
        <v>2059</v>
      </c>
      <c r="F79" s="35" t="s">
        <v>2233</v>
      </c>
      <c r="G79" s="34" t="s">
        <v>2037</v>
      </c>
      <c r="H79" s="35" t="s">
        <v>2099</v>
      </c>
      <c r="I79" s="34" t="s">
        <v>2046</v>
      </c>
      <c r="J79" s="34" t="s">
        <v>2040</v>
      </c>
      <c r="K79" s="35" t="s">
        <v>2234</v>
      </c>
    </row>
    <row r="80" ht="22.5" spans="1:11">
      <c r="A80" s="36"/>
      <c r="B80" s="42"/>
      <c r="C80" s="37" t="s">
        <v>2214</v>
      </c>
      <c r="D80" s="34" t="s">
        <v>2064</v>
      </c>
      <c r="E80" s="34" t="s">
        <v>2235</v>
      </c>
      <c r="F80" s="35" t="s">
        <v>2236</v>
      </c>
      <c r="G80" s="34" t="s">
        <v>2082</v>
      </c>
      <c r="H80" s="35" t="s">
        <v>2237</v>
      </c>
      <c r="I80" s="34" t="s">
        <v>2200</v>
      </c>
      <c r="J80" s="34" t="s">
        <v>2093</v>
      </c>
      <c r="K80" s="35" t="s">
        <v>2238</v>
      </c>
    </row>
    <row r="81" ht="37" customHeight="1" spans="1:11">
      <c r="A81" s="36"/>
      <c r="B81" s="42"/>
      <c r="C81" s="37" t="s">
        <v>2214</v>
      </c>
      <c r="D81" s="34" t="s">
        <v>2073</v>
      </c>
      <c r="E81" s="34" t="s">
        <v>2074</v>
      </c>
      <c r="F81" s="35" t="s">
        <v>2211</v>
      </c>
      <c r="G81" s="34" t="s">
        <v>2037</v>
      </c>
      <c r="H81" s="35" t="s">
        <v>2099</v>
      </c>
      <c r="I81" s="34" t="s">
        <v>2046</v>
      </c>
      <c r="J81" s="34" t="s">
        <v>2040</v>
      </c>
      <c r="K81" s="35" t="s">
        <v>2239</v>
      </c>
    </row>
    <row r="82" ht="33.75" spans="1:11">
      <c r="A82" s="555" t="s">
        <v>2240</v>
      </c>
      <c r="B82" s="43">
        <v>200</v>
      </c>
      <c r="C82" s="34" t="s">
        <v>2241</v>
      </c>
      <c r="D82" s="34" t="s">
        <v>2034</v>
      </c>
      <c r="E82" s="34" t="s">
        <v>2035</v>
      </c>
      <c r="F82" s="35" t="s">
        <v>2242</v>
      </c>
      <c r="G82" s="34" t="s">
        <v>2082</v>
      </c>
      <c r="H82" s="35" t="s">
        <v>2243</v>
      </c>
      <c r="I82" s="34" t="s">
        <v>2244</v>
      </c>
      <c r="J82" s="34" t="s">
        <v>2040</v>
      </c>
      <c r="K82" s="35" t="s">
        <v>2245</v>
      </c>
    </row>
    <row r="83" ht="22.5" spans="1:11">
      <c r="A83" s="32"/>
      <c r="B83" s="44"/>
      <c r="C83" s="34" t="s">
        <v>2246</v>
      </c>
      <c r="D83" s="34" t="s">
        <v>2034</v>
      </c>
      <c r="E83" s="34" t="s">
        <v>2035</v>
      </c>
      <c r="F83" s="35" t="s">
        <v>2247</v>
      </c>
      <c r="G83" s="34" t="s">
        <v>2037</v>
      </c>
      <c r="H83" s="35" t="s">
        <v>2248</v>
      </c>
      <c r="I83" s="34" t="s">
        <v>2039</v>
      </c>
      <c r="J83" s="34" t="s">
        <v>2040</v>
      </c>
      <c r="K83" s="35" t="s">
        <v>2249</v>
      </c>
    </row>
    <row r="84" ht="22.5" spans="1:11">
      <c r="A84" s="32"/>
      <c r="B84" s="44"/>
      <c r="C84" s="34" t="s">
        <v>2246</v>
      </c>
      <c r="D84" s="34" t="s">
        <v>2034</v>
      </c>
      <c r="E84" s="34" t="s">
        <v>2035</v>
      </c>
      <c r="F84" s="35" t="s">
        <v>2250</v>
      </c>
      <c r="G84" s="34" t="s">
        <v>2037</v>
      </c>
      <c r="H84" s="35" t="s">
        <v>2251</v>
      </c>
      <c r="I84" s="34" t="s">
        <v>2252</v>
      </c>
      <c r="J84" s="34" t="s">
        <v>2040</v>
      </c>
      <c r="K84" s="35" t="s">
        <v>2253</v>
      </c>
    </row>
    <row r="85" ht="22.5" spans="1:11">
      <c r="A85" s="32"/>
      <c r="B85" s="44"/>
      <c r="C85" s="34" t="s">
        <v>2246</v>
      </c>
      <c r="D85" s="34" t="s">
        <v>2034</v>
      </c>
      <c r="E85" s="34" t="s">
        <v>2035</v>
      </c>
      <c r="F85" s="35" t="s">
        <v>2254</v>
      </c>
      <c r="G85" s="34" t="s">
        <v>2082</v>
      </c>
      <c r="H85" s="35" t="s">
        <v>2108</v>
      </c>
      <c r="I85" s="34" t="s">
        <v>2255</v>
      </c>
      <c r="J85" s="34" t="s">
        <v>2040</v>
      </c>
      <c r="K85" s="35" t="s">
        <v>2256</v>
      </c>
    </row>
    <row r="86" ht="33.75" spans="1:11">
      <c r="A86" s="32"/>
      <c r="B86" s="44"/>
      <c r="C86" s="34" t="s">
        <v>2246</v>
      </c>
      <c r="D86" s="34" t="s">
        <v>2034</v>
      </c>
      <c r="E86" s="34" t="s">
        <v>2051</v>
      </c>
      <c r="F86" s="35" t="s">
        <v>2257</v>
      </c>
      <c r="G86" s="34" t="s">
        <v>2082</v>
      </c>
      <c r="H86" s="35" t="s">
        <v>2092</v>
      </c>
      <c r="I86" s="34" t="s">
        <v>2046</v>
      </c>
      <c r="J86" s="34" t="s">
        <v>2040</v>
      </c>
      <c r="K86" s="35" t="s">
        <v>2258</v>
      </c>
    </row>
    <row r="87" ht="22.5" spans="1:11">
      <c r="A87" s="32"/>
      <c r="B87" s="44"/>
      <c r="C87" s="34" t="s">
        <v>2246</v>
      </c>
      <c r="D87" s="34" t="s">
        <v>2034</v>
      </c>
      <c r="E87" s="34" t="s">
        <v>2051</v>
      </c>
      <c r="F87" s="35" t="s">
        <v>2259</v>
      </c>
      <c r="G87" s="34" t="s">
        <v>2037</v>
      </c>
      <c r="H87" s="35" t="s">
        <v>2099</v>
      </c>
      <c r="I87" s="34" t="s">
        <v>2046</v>
      </c>
      <c r="J87" s="34" t="s">
        <v>2040</v>
      </c>
      <c r="K87" s="35" t="s">
        <v>2260</v>
      </c>
    </row>
    <row r="88" ht="22.5" spans="1:11">
      <c r="A88" s="32"/>
      <c r="B88" s="44"/>
      <c r="C88" s="34" t="s">
        <v>2246</v>
      </c>
      <c r="D88" s="34" t="s">
        <v>2034</v>
      </c>
      <c r="E88" s="34" t="s">
        <v>2051</v>
      </c>
      <c r="F88" s="35" t="s">
        <v>2261</v>
      </c>
      <c r="G88" s="34" t="s">
        <v>2037</v>
      </c>
      <c r="H88" s="35" t="s">
        <v>2099</v>
      </c>
      <c r="I88" s="34" t="s">
        <v>2046</v>
      </c>
      <c r="J88" s="34" t="s">
        <v>2040</v>
      </c>
      <c r="K88" s="35" t="s">
        <v>2262</v>
      </c>
    </row>
    <row r="89" ht="22.5" spans="1:11">
      <c r="A89" s="32"/>
      <c r="B89" s="44"/>
      <c r="C89" s="34" t="s">
        <v>2246</v>
      </c>
      <c r="D89" s="34" t="s">
        <v>2034</v>
      </c>
      <c r="E89" s="34" t="s">
        <v>2059</v>
      </c>
      <c r="F89" s="35" t="s">
        <v>2263</v>
      </c>
      <c r="G89" s="34" t="s">
        <v>2082</v>
      </c>
      <c r="H89" s="35" t="s">
        <v>2092</v>
      </c>
      <c r="I89" s="34" t="s">
        <v>2046</v>
      </c>
      <c r="J89" s="34" t="s">
        <v>2040</v>
      </c>
      <c r="K89" s="35" t="s">
        <v>2264</v>
      </c>
    </row>
    <row r="90" ht="22.5" spans="1:11">
      <c r="A90" s="32"/>
      <c r="B90" s="44"/>
      <c r="C90" s="34" t="s">
        <v>2246</v>
      </c>
      <c r="D90" s="34" t="s">
        <v>2034</v>
      </c>
      <c r="E90" s="34" t="s">
        <v>2059</v>
      </c>
      <c r="F90" s="35" t="s">
        <v>2265</v>
      </c>
      <c r="G90" s="34" t="s">
        <v>2037</v>
      </c>
      <c r="H90" s="35" t="s">
        <v>2099</v>
      </c>
      <c r="I90" s="34" t="s">
        <v>2046</v>
      </c>
      <c r="J90" s="34" t="s">
        <v>2040</v>
      </c>
      <c r="K90" s="35" t="s">
        <v>2266</v>
      </c>
    </row>
    <row r="91" ht="22.5" spans="1:11">
      <c r="A91" s="32"/>
      <c r="B91" s="44"/>
      <c r="C91" s="34" t="s">
        <v>2246</v>
      </c>
      <c r="D91" s="34" t="s">
        <v>2064</v>
      </c>
      <c r="E91" s="34" t="s">
        <v>2065</v>
      </c>
      <c r="F91" s="35" t="s">
        <v>2267</v>
      </c>
      <c r="G91" s="34" t="s">
        <v>2037</v>
      </c>
      <c r="H91" s="35" t="s">
        <v>2248</v>
      </c>
      <c r="I91" s="34" t="s">
        <v>2039</v>
      </c>
      <c r="J91" s="34" t="s">
        <v>2040</v>
      </c>
      <c r="K91" s="35" t="s">
        <v>2268</v>
      </c>
    </row>
    <row r="92" ht="22.5" spans="1:11">
      <c r="A92" s="32"/>
      <c r="B92" s="44"/>
      <c r="C92" s="34" t="s">
        <v>2246</v>
      </c>
      <c r="D92" s="34" t="s">
        <v>2064</v>
      </c>
      <c r="E92" s="34" t="s">
        <v>2207</v>
      </c>
      <c r="F92" s="35" t="s">
        <v>2269</v>
      </c>
      <c r="G92" s="34" t="s">
        <v>2082</v>
      </c>
      <c r="H92" s="35" t="s">
        <v>2269</v>
      </c>
      <c r="I92" s="34" t="s">
        <v>1774</v>
      </c>
      <c r="J92" s="34" t="s">
        <v>2093</v>
      </c>
      <c r="K92" s="35" t="s">
        <v>2270</v>
      </c>
    </row>
    <row r="93" ht="22.5" spans="1:11">
      <c r="A93" s="32"/>
      <c r="B93" s="46"/>
      <c r="C93" s="34" t="s">
        <v>2246</v>
      </c>
      <c r="D93" s="34" t="s">
        <v>2073</v>
      </c>
      <c r="E93" s="34" t="s">
        <v>2074</v>
      </c>
      <c r="F93" s="35" t="s">
        <v>2271</v>
      </c>
      <c r="G93" s="34" t="s">
        <v>2037</v>
      </c>
      <c r="H93" s="35" t="s">
        <v>2099</v>
      </c>
      <c r="I93" s="34" t="s">
        <v>2046</v>
      </c>
      <c r="J93" s="34" t="s">
        <v>2040</v>
      </c>
      <c r="K93" s="35" t="s">
        <v>2272</v>
      </c>
    </row>
    <row r="94" spans="1:11">
      <c r="A94" s="556" t="s">
        <v>2273</v>
      </c>
      <c r="B94" s="42">
        <v>700</v>
      </c>
      <c r="C94" s="37" t="s">
        <v>2274</v>
      </c>
      <c r="D94" s="34" t="s">
        <v>2034</v>
      </c>
      <c r="E94" s="34" t="s">
        <v>2035</v>
      </c>
      <c r="F94" s="35" t="s">
        <v>2275</v>
      </c>
      <c r="G94" s="34" t="s">
        <v>2037</v>
      </c>
      <c r="H94" s="35" t="s">
        <v>2216</v>
      </c>
      <c r="I94" s="34" t="s">
        <v>2123</v>
      </c>
      <c r="J94" s="34" t="s">
        <v>2040</v>
      </c>
      <c r="K94" s="35" t="s">
        <v>2276</v>
      </c>
    </row>
    <row r="95" spans="1:11">
      <c r="A95" s="36"/>
      <c r="B95" s="42"/>
      <c r="C95" s="37" t="s">
        <v>2274</v>
      </c>
      <c r="D95" s="34" t="s">
        <v>2034</v>
      </c>
      <c r="E95" s="34" t="s">
        <v>2035</v>
      </c>
      <c r="F95" s="35" t="s">
        <v>2277</v>
      </c>
      <c r="G95" s="34" t="s">
        <v>2082</v>
      </c>
      <c r="H95" s="35" t="s">
        <v>2278</v>
      </c>
      <c r="I95" s="34" t="s">
        <v>2192</v>
      </c>
      <c r="J95" s="34" t="s">
        <v>2040</v>
      </c>
      <c r="K95" s="35" t="s">
        <v>2279</v>
      </c>
    </row>
    <row r="96" ht="22.5" spans="1:11">
      <c r="A96" s="36"/>
      <c r="B96" s="42"/>
      <c r="C96" s="37" t="s">
        <v>2274</v>
      </c>
      <c r="D96" s="34" t="s">
        <v>2034</v>
      </c>
      <c r="E96" s="34" t="s">
        <v>2035</v>
      </c>
      <c r="F96" s="35" t="s">
        <v>2280</v>
      </c>
      <c r="G96" s="34" t="s">
        <v>2187</v>
      </c>
      <c r="H96" s="35" t="s">
        <v>2223</v>
      </c>
      <c r="I96" s="34" t="s">
        <v>2196</v>
      </c>
      <c r="J96" s="34" t="s">
        <v>2040</v>
      </c>
      <c r="K96" s="35" t="s">
        <v>2281</v>
      </c>
    </row>
    <row r="97" ht="22.5" spans="1:11">
      <c r="A97" s="36"/>
      <c r="B97" s="42"/>
      <c r="C97" s="37" t="s">
        <v>2274</v>
      </c>
      <c r="D97" s="34" t="s">
        <v>2034</v>
      </c>
      <c r="E97" s="34" t="s">
        <v>2035</v>
      </c>
      <c r="F97" s="35" t="s">
        <v>2219</v>
      </c>
      <c r="G97" s="34" t="s">
        <v>2037</v>
      </c>
      <c r="H97" s="35" t="s">
        <v>2282</v>
      </c>
      <c r="I97" s="34" t="s">
        <v>2196</v>
      </c>
      <c r="J97" s="34" t="s">
        <v>2040</v>
      </c>
      <c r="K97" s="35" t="s">
        <v>2283</v>
      </c>
    </row>
    <row r="98" ht="22.5" spans="1:11">
      <c r="A98" s="36"/>
      <c r="B98" s="42"/>
      <c r="C98" s="37" t="s">
        <v>2274</v>
      </c>
      <c r="D98" s="34" t="s">
        <v>2034</v>
      </c>
      <c r="E98" s="34" t="s">
        <v>2035</v>
      </c>
      <c r="F98" s="35" t="s">
        <v>2284</v>
      </c>
      <c r="G98" s="34" t="s">
        <v>2037</v>
      </c>
      <c r="H98" s="35" t="s">
        <v>2282</v>
      </c>
      <c r="I98" s="34" t="s">
        <v>2196</v>
      </c>
      <c r="J98" s="34" t="s">
        <v>2040</v>
      </c>
      <c r="K98" s="35" t="s">
        <v>2285</v>
      </c>
    </row>
    <row r="99" ht="22.5" spans="1:11">
      <c r="A99" s="36"/>
      <c r="B99" s="42"/>
      <c r="C99" s="37" t="s">
        <v>2274</v>
      </c>
      <c r="D99" s="34" t="s">
        <v>2034</v>
      </c>
      <c r="E99" s="34" t="s">
        <v>2051</v>
      </c>
      <c r="F99" s="35" t="s">
        <v>2286</v>
      </c>
      <c r="G99" s="34" t="s">
        <v>2037</v>
      </c>
      <c r="H99" s="35" t="s">
        <v>2099</v>
      </c>
      <c r="I99" s="34" t="s">
        <v>2046</v>
      </c>
      <c r="J99" s="34" t="s">
        <v>2093</v>
      </c>
      <c r="K99" s="35" t="s">
        <v>2287</v>
      </c>
    </row>
    <row r="100" ht="33.75" spans="1:11">
      <c r="A100" s="36"/>
      <c r="B100" s="42"/>
      <c r="C100" s="37" t="s">
        <v>2274</v>
      </c>
      <c r="D100" s="34" t="s">
        <v>2064</v>
      </c>
      <c r="E100" s="34" t="s">
        <v>2065</v>
      </c>
      <c r="F100" s="35" t="s">
        <v>2288</v>
      </c>
      <c r="G100" s="34" t="s">
        <v>2082</v>
      </c>
      <c r="H100" s="35" t="s">
        <v>2237</v>
      </c>
      <c r="I100" s="34" t="s">
        <v>2200</v>
      </c>
      <c r="J100" s="34" t="s">
        <v>2093</v>
      </c>
      <c r="K100" s="35" t="s">
        <v>2289</v>
      </c>
    </row>
    <row r="101" ht="22.5" spans="1:11">
      <c r="A101" s="36"/>
      <c r="B101" s="42"/>
      <c r="C101" s="37" t="s">
        <v>2274</v>
      </c>
      <c r="D101" s="34" t="s">
        <v>2064</v>
      </c>
      <c r="E101" s="34" t="s">
        <v>2235</v>
      </c>
      <c r="F101" s="35" t="s">
        <v>2290</v>
      </c>
      <c r="G101" s="34" t="s">
        <v>2082</v>
      </c>
      <c r="H101" s="35" t="s">
        <v>2291</v>
      </c>
      <c r="I101" s="34" t="s">
        <v>2200</v>
      </c>
      <c r="J101" s="34" t="s">
        <v>2093</v>
      </c>
      <c r="K101" s="35" t="s">
        <v>2292</v>
      </c>
    </row>
    <row r="102" spans="1:11">
      <c r="A102" s="36"/>
      <c r="B102" s="42"/>
      <c r="C102" s="37" t="s">
        <v>2274</v>
      </c>
      <c r="D102" s="34" t="s">
        <v>2073</v>
      </c>
      <c r="E102" s="34" t="s">
        <v>2074</v>
      </c>
      <c r="F102" s="35" t="s">
        <v>2211</v>
      </c>
      <c r="G102" s="34" t="s">
        <v>2082</v>
      </c>
      <c r="H102" s="35" t="s">
        <v>2293</v>
      </c>
      <c r="I102" s="34" t="s">
        <v>2123</v>
      </c>
      <c r="J102" s="34" t="s">
        <v>2040</v>
      </c>
      <c r="K102" s="35" t="s">
        <v>2239</v>
      </c>
    </row>
    <row r="103" spans="1:1">
      <c r="A103" s="30" t="s">
        <v>2294</v>
      </c>
    </row>
    <row r="104" spans="1:11">
      <c r="A104" s="555" t="s">
        <v>2295</v>
      </c>
      <c r="B104" s="42">
        <v>1500</v>
      </c>
      <c r="C104" s="34" t="s">
        <v>2296</v>
      </c>
      <c r="D104" s="34" t="s">
        <v>2034</v>
      </c>
      <c r="E104" s="34" t="s">
        <v>2051</v>
      </c>
      <c r="F104" s="35" t="s">
        <v>2297</v>
      </c>
      <c r="G104" s="34" t="s">
        <v>2082</v>
      </c>
      <c r="H104" s="35" t="s">
        <v>2298</v>
      </c>
      <c r="I104" s="34" t="s">
        <v>2200</v>
      </c>
      <c r="J104" s="34" t="s">
        <v>2093</v>
      </c>
      <c r="K104" s="35" t="s">
        <v>2299</v>
      </c>
    </row>
    <row r="105" ht="56.25" spans="1:11">
      <c r="A105" s="32"/>
      <c r="B105" s="42"/>
      <c r="C105" s="34" t="s">
        <v>2296</v>
      </c>
      <c r="D105" s="34" t="s">
        <v>2034</v>
      </c>
      <c r="E105" s="34" t="s">
        <v>2059</v>
      </c>
      <c r="F105" s="35" t="s">
        <v>2300</v>
      </c>
      <c r="G105" s="34" t="s">
        <v>2082</v>
      </c>
      <c r="H105" s="35" t="s">
        <v>2092</v>
      </c>
      <c r="I105" s="34" t="s">
        <v>2046</v>
      </c>
      <c r="J105" s="34" t="s">
        <v>2093</v>
      </c>
      <c r="K105" s="35" t="s">
        <v>2301</v>
      </c>
    </row>
    <row r="106" ht="67.5" spans="1:11">
      <c r="A106" s="32"/>
      <c r="B106" s="42"/>
      <c r="C106" s="34" t="s">
        <v>2296</v>
      </c>
      <c r="D106" s="34" t="s">
        <v>2064</v>
      </c>
      <c r="E106" s="34" t="s">
        <v>2065</v>
      </c>
      <c r="F106" s="35" t="s">
        <v>2302</v>
      </c>
      <c r="G106" s="34" t="s">
        <v>2037</v>
      </c>
      <c r="H106" s="35" t="s">
        <v>2045</v>
      </c>
      <c r="I106" s="34" t="s">
        <v>2046</v>
      </c>
      <c r="J106" s="34" t="s">
        <v>2040</v>
      </c>
      <c r="K106" s="35" t="s">
        <v>2303</v>
      </c>
    </row>
    <row r="107" ht="33.75" spans="1:11">
      <c r="A107" s="32"/>
      <c r="B107" s="42"/>
      <c r="C107" s="34" t="s">
        <v>2296</v>
      </c>
      <c r="D107" s="34" t="s">
        <v>2064</v>
      </c>
      <c r="E107" s="34" t="s">
        <v>2207</v>
      </c>
      <c r="F107" s="35" t="s">
        <v>2304</v>
      </c>
      <c r="G107" s="34" t="s">
        <v>2037</v>
      </c>
      <c r="H107" s="35" t="s">
        <v>2305</v>
      </c>
      <c r="I107" s="34" t="s">
        <v>2123</v>
      </c>
      <c r="J107" s="34" t="s">
        <v>2040</v>
      </c>
      <c r="K107" s="35" t="s">
        <v>2306</v>
      </c>
    </row>
    <row r="108" ht="78.75" spans="1:11">
      <c r="A108" s="32"/>
      <c r="B108" s="42"/>
      <c r="C108" s="34" t="s">
        <v>2296</v>
      </c>
      <c r="D108" s="34" t="s">
        <v>2073</v>
      </c>
      <c r="E108" s="34" t="s">
        <v>2074</v>
      </c>
      <c r="F108" s="35" t="s">
        <v>2307</v>
      </c>
      <c r="G108" s="34" t="s">
        <v>2037</v>
      </c>
      <c r="H108" s="35" t="s">
        <v>2045</v>
      </c>
      <c r="I108" s="34" t="s">
        <v>2046</v>
      </c>
      <c r="J108" s="34" t="s">
        <v>2040</v>
      </c>
      <c r="K108" s="35" t="s">
        <v>2308</v>
      </c>
    </row>
    <row r="109" ht="67.5" spans="1:11">
      <c r="A109" s="555" t="s">
        <v>2309</v>
      </c>
      <c r="B109" s="43">
        <v>300</v>
      </c>
      <c r="C109" s="34" t="s">
        <v>2310</v>
      </c>
      <c r="D109" s="34" t="s">
        <v>2034</v>
      </c>
      <c r="E109" s="34" t="s">
        <v>2035</v>
      </c>
      <c r="F109" s="35" t="s">
        <v>2311</v>
      </c>
      <c r="G109" s="34" t="s">
        <v>2082</v>
      </c>
      <c r="H109" s="35" t="s">
        <v>2092</v>
      </c>
      <c r="I109" s="34" t="s">
        <v>2046</v>
      </c>
      <c r="J109" s="34" t="s">
        <v>2040</v>
      </c>
      <c r="K109" s="35" t="s">
        <v>2312</v>
      </c>
    </row>
    <row r="110" ht="56.25" spans="1:11">
      <c r="A110" s="32"/>
      <c r="B110" s="44"/>
      <c r="C110" s="34" t="s">
        <v>2310</v>
      </c>
      <c r="D110" s="34" t="s">
        <v>2034</v>
      </c>
      <c r="E110" s="34" t="s">
        <v>2051</v>
      </c>
      <c r="F110" s="35" t="s">
        <v>2313</v>
      </c>
      <c r="G110" s="34" t="s">
        <v>2082</v>
      </c>
      <c r="H110" s="35" t="s">
        <v>2092</v>
      </c>
      <c r="I110" s="34" t="s">
        <v>2046</v>
      </c>
      <c r="J110" s="34" t="s">
        <v>2040</v>
      </c>
      <c r="K110" s="35" t="s">
        <v>2314</v>
      </c>
    </row>
    <row r="111" ht="56.25" spans="1:11">
      <c r="A111" s="32"/>
      <c r="B111" s="44"/>
      <c r="C111" s="34" t="s">
        <v>2310</v>
      </c>
      <c r="D111" s="34" t="s">
        <v>2034</v>
      </c>
      <c r="E111" s="34" t="s">
        <v>2059</v>
      </c>
      <c r="F111" s="35" t="s">
        <v>2300</v>
      </c>
      <c r="G111" s="34" t="s">
        <v>2037</v>
      </c>
      <c r="H111" s="35" t="s">
        <v>2045</v>
      </c>
      <c r="I111" s="34" t="s">
        <v>2046</v>
      </c>
      <c r="J111" s="34" t="s">
        <v>2040</v>
      </c>
      <c r="K111" s="35" t="s">
        <v>2301</v>
      </c>
    </row>
    <row r="112" ht="67.5" spans="1:11">
      <c r="A112" s="32"/>
      <c r="B112" s="44"/>
      <c r="C112" s="34" t="s">
        <v>2310</v>
      </c>
      <c r="D112" s="34" t="s">
        <v>2034</v>
      </c>
      <c r="E112" s="34" t="s">
        <v>2059</v>
      </c>
      <c r="F112" s="35" t="s">
        <v>2315</v>
      </c>
      <c r="G112" s="34" t="s">
        <v>2037</v>
      </c>
      <c r="H112" s="35" t="s">
        <v>2045</v>
      </c>
      <c r="I112" s="34" t="s">
        <v>2046</v>
      </c>
      <c r="J112" s="34" t="s">
        <v>2040</v>
      </c>
      <c r="K112" s="35" t="s">
        <v>2316</v>
      </c>
    </row>
    <row r="113" ht="78.75" spans="1:11">
      <c r="A113" s="32"/>
      <c r="B113" s="44"/>
      <c r="C113" s="34" t="s">
        <v>2310</v>
      </c>
      <c r="D113" s="34" t="s">
        <v>2064</v>
      </c>
      <c r="E113" s="34" t="s">
        <v>2065</v>
      </c>
      <c r="F113" s="35" t="s">
        <v>2317</v>
      </c>
      <c r="G113" s="34" t="s">
        <v>2037</v>
      </c>
      <c r="H113" s="35" t="s">
        <v>2099</v>
      </c>
      <c r="I113" s="34" t="s">
        <v>2046</v>
      </c>
      <c r="J113" s="34" t="s">
        <v>2093</v>
      </c>
      <c r="K113" s="35" t="s">
        <v>2318</v>
      </c>
    </row>
    <row r="114" ht="33.75" spans="1:11">
      <c r="A114" s="32"/>
      <c r="B114" s="44"/>
      <c r="C114" s="34" t="s">
        <v>2310</v>
      </c>
      <c r="D114" s="34" t="s">
        <v>2064</v>
      </c>
      <c r="E114" s="34" t="s">
        <v>2207</v>
      </c>
      <c r="F114" s="35" t="s">
        <v>2304</v>
      </c>
      <c r="G114" s="34" t="s">
        <v>2037</v>
      </c>
      <c r="H114" s="35" t="s">
        <v>2305</v>
      </c>
      <c r="I114" s="34" t="s">
        <v>2123</v>
      </c>
      <c r="J114" s="34" t="s">
        <v>2040</v>
      </c>
      <c r="K114" s="35" t="s">
        <v>2306</v>
      </c>
    </row>
    <row r="115" ht="78.75" spans="1:11">
      <c r="A115" s="32"/>
      <c r="B115" s="46"/>
      <c r="C115" s="34" t="s">
        <v>2310</v>
      </c>
      <c r="D115" s="34" t="s">
        <v>2073</v>
      </c>
      <c r="E115" s="34" t="s">
        <v>2074</v>
      </c>
      <c r="F115" s="35" t="s">
        <v>2307</v>
      </c>
      <c r="G115" s="34" t="s">
        <v>2037</v>
      </c>
      <c r="H115" s="35" t="s">
        <v>2099</v>
      </c>
      <c r="I115" s="34" t="s">
        <v>2046</v>
      </c>
      <c r="J115" s="34" t="s">
        <v>2093</v>
      </c>
      <c r="K115" s="35" t="s">
        <v>2308</v>
      </c>
    </row>
    <row r="116" spans="1:11">
      <c r="A116" s="556" t="s">
        <v>2319</v>
      </c>
      <c r="B116" s="42">
        <v>472</v>
      </c>
      <c r="C116" s="37" t="s">
        <v>2320</v>
      </c>
      <c r="D116" s="34" t="s">
        <v>2034</v>
      </c>
      <c r="E116" s="34" t="s">
        <v>2035</v>
      </c>
      <c r="F116" s="35" t="s">
        <v>2321</v>
      </c>
      <c r="G116" s="34" t="s">
        <v>2082</v>
      </c>
      <c r="H116" s="35" t="s">
        <v>2322</v>
      </c>
      <c r="I116" s="34" t="s">
        <v>2323</v>
      </c>
      <c r="J116" s="34" t="s">
        <v>2040</v>
      </c>
      <c r="K116" s="35" t="s">
        <v>2321</v>
      </c>
    </row>
    <row r="117" ht="22.5" spans="1:11">
      <c r="A117" s="36"/>
      <c r="B117" s="42"/>
      <c r="C117" s="37" t="s">
        <v>2320</v>
      </c>
      <c r="D117" s="34" t="s">
        <v>2034</v>
      </c>
      <c r="E117" s="34" t="s">
        <v>2035</v>
      </c>
      <c r="F117" s="35" t="s">
        <v>2324</v>
      </c>
      <c r="G117" s="34" t="s">
        <v>2082</v>
      </c>
      <c r="H117" s="35" t="s">
        <v>2325</v>
      </c>
      <c r="I117" s="34" t="s">
        <v>2326</v>
      </c>
      <c r="J117" s="34" t="s">
        <v>2040</v>
      </c>
      <c r="K117" s="35" t="s">
        <v>2324</v>
      </c>
    </row>
    <row r="118" ht="22.5" spans="1:11">
      <c r="A118" s="36"/>
      <c r="B118" s="42"/>
      <c r="C118" s="37" t="s">
        <v>2320</v>
      </c>
      <c r="D118" s="34" t="s">
        <v>2034</v>
      </c>
      <c r="E118" s="34" t="s">
        <v>2035</v>
      </c>
      <c r="F118" s="35" t="s">
        <v>2327</v>
      </c>
      <c r="G118" s="34" t="s">
        <v>2082</v>
      </c>
      <c r="H118" s="35" t="s">
        <v>2165</v>
      </c>
      <c r="I118" s="34" t="s">
        <v>2323</v>
      </c>
      <c r="J118" s="34" t="s">
        <v>2040</v>
      </c>
      <c r="K118" s="35" t="s">
        <v>2328</v>
      </c>
    </row>
    <row r="119" ht="22.5" spans="1:11">
      <c r="A119" s="36"/>
      <c r="B119" s="42"/>
      <c r="C119" s="37" t="s">
        <v>2320</v>
      </c>
      <c r="D119" s="34" t="s">
        <v>2034</v>
      </c>
      <c r="E119" s="34" t="s">
        <v>2035</v>
      </c>
      <c r="F119" s="35" t="s">
        <v>2329</v>
      </c>
      <c r="G119" s="34" t="s">
        <v>2082</v>
      </c>
      <c r="H119" s="35" t="s">
        <v>2165</v>
      </c>
      <c r="I119" s="34" t="s">
        <v>2323</v>
      </c>
      <c r="J119" s="34" t="s">
        <v>2040</v>
      </c>
      <c r="K119" s="35" t="s">
        <v>2330</v>
      </c>
    </row>
    <row r="120" spans="1:11">
      <c r="A120" s="36"/>
      <c r="B120" s="42"/>
      <c r="C120" s="37" t="s">
        <v>2320</v>
      </c>
      <c r="D120" s="34" t="s">
        <v>2034</v>
      </c>
      <c r="E120" s="34" t="s">
        <v>2035</v>
      </c>
      <c r="F120" s="35" t="s">
        <v>2331</v>
      </c>
      <c r="G120" s="34" t="s">
        <v>2082</v>
      </c>
      <c r="H120" s="35" t="s">
        <v>2223</v>
      </c>
      <c r="I120" s="34" t="s">
        <v>2244</v>
      </c>
      <c r="J120" s="34" t="s">
        <v>2040</v>
      </c>
      <c r="K120" s="35" t="s">
        <v>2332</v>
      </c>
    </row>
    <row r="121" ht="56.25" spans="1:11">
      <c r="A121" s="36"/>
      <c r="B121" s="42"/>
      <c r="C121" s="37" t="s">
        <v>2320</v>
      </c>
      <c r="D121" s="34" t="s">
        <v>2034</v>
      </c>
      <c r="E121" s="34" t="s">
        <v>2051</v>
      </c>
      <c r="F121" s="35" t="s">
        <v>2313</v>
      </c>
      <c r="G121" s="34" t="s">
        <v>2082</v>
      </c>
      <c r="H121" s="35" t="s">
        <v>2092</v>
      </c>
      <c r="I121" s="34" t="s">
        <v>2046</v>
      </c>
      <c r="J121" s="34" t="s">
        <v>2040</v>
      </c>
      <c r="K121" s="35" t="s">
        <v>2314</v>
      </c>
    </row>
    <row r="122" ht="22.5" spans="1:11">
      <c r="A122" s="36"/>
      <c r="B122" s="42"/>
      <c r="C122" s="37" t="s">
        <v>2320</v>
      </c>
      <c r="D122" s="34" t="s">
        <v>2034</v>
      </c>
      <c r="E122" s="34" t="s">
        <v>2051</v>
      </c>
      <c r="F122" s="35" t="s">
        <v>2333</v>
      </c>
      <c r="G122" s="34" t="s">
        <v>2082</v>
      </c>
      <c r="H122" s="35" t="s">
        <v>2205</v>
      </c>
      <c r="I122" s="34" t="s">
        <v>2200</v>
      </c>
      <c r="J122" s="34" t="s">
        <v>2093</v>
      </c>
      <c r="K122" s="35" t="s">
        <v>2334</v>
      </c>
    </row>
    <row r="123" spans="1:11">
      <c r="A123" s="36"/>
      <c r="B123" s="42"/>
      <c r="C123" s="37" t="s">
        <v>2320</v>
      </c>
      <c r="D123" s="34" t="s">
        <v>2034</v>
      </c>
      <c r="E123" s="34" t="s">
        <v>2051</v>
      </c>
      <c r="F123" s="35" t="s">
        <v>2297</v>
      </c>
      <c r="G123" s="34" t="s">
        <v>2082</v>
      </c>
      <c r="H123" s="35" t="s">
        <v>2298</v>
      </c>
      <c r="I123" s="34" t="s">
        <v>2200</v>
      </c>
      <c r="J123" s="34" t="s">
        <v>2093</v>
      </c>
      <c r="K123" s="35" t="s">
        <v>2299</v>
      </c>
    </row>
    <row r="124" ht="78.75" spans="1:11">
      <c r="A124" s="36"/>
      <c r="B124" s="42"/>
      <c r="C124" s="37" t="s">
        <v>2320</v>
      </c>
      <c r="D124" s="34" t="s">
        <v>2064</v>
      </c>
      <c r="E124" s="34" t="s">
        <v>2065</v>
      </c>
      <c r="F124" s="35" t="s">
        <v>2317</v>
      </c>
      <c r="G124" s="34" t="s">
        <v>2037</v>
      </c>
      <c r="H124" s="35" t="s">
        <v>2045</v>
      </c>
      <c r="I124" s="34" t="s">
        <v>2046</v>
      </c>
      <c r="J124" s="34" t="s">
        <v>2040</v>
      </c>
      <c r="K124" s="35" t="s">
        <v>2318</v>
      </c>
    </row>
    <row r="125" ht="78.75" spans="1:11">
      <c r="A125" s="36"/>
      <c r="B125" s="42"/>
      <c r="C125" s="37" t="s">
        <v>2320</v>
      </c>
      <c r="D125" s="34" t="s">
        <v>2073</v>
      </c>
      <c r="E125" s="34" t="s">
        <v>2074</v>
      </c>
      <c r="F125" s="35" t="s">
        <v>2307</v>
      </c>
      <c r="G125" s="34" t="s">
        <v>2082</v>
      </c>
      <c r="H125" s="35" t="s">
        <v>2099</v>
      </c>
      <c r="I125" s="34" t="s">
        <v>2046</v>
      </c>
      <c r="J125" s="34" t="s">
        <v>2093</v>
      </c>
      <c r="K125" s="35" t="s">
        <v>2308</v>
      </c>
    </row>
    <row r="126" spans="1:1">
      <c r="A126" s="47" t="s">
        <v>2335</v>
      </c>
    </row>
    <row r="127" spans="1:11">
      <c r="A127" s="555" t="s">
        <v>2336</v>
      </c>
      <c r="B127" s="42">
        <v>4941</v>
      </c>
      <c r="C127" s="34" t="s">
        <v>2337</v>
      </c>
      <c r="D127" s="34" t="s">
        <v>2034</v>
      </c>
      <c r="E127" s="34" t="s">
        <v>2035</v>
      </c>
      <c r="F127" s="35" t="s">
        <v>2338</v>
      </c>
      <c r="G127" s="34" t="s">
        <v>2082</v>
      </c>
      <c r="H127" s="35" t="s">
        <v>2108</v>
      </c>
      <c r="I127" s="34" t="s">
        <v>2109</v>
      </c>
      <c r="J127" s="34" t="s">
        <v>2040</v>
      </c>
      <c r="K127" s="35" t="s">
        <v>2338</v>
      </c>
    </row>
    <row r="128" spans="1:11">
      <c r="A128" s="32"/>
      <c r="B128" s="42"/>
      <c r="C128" s="34" t="s">
        <v>2337</v>
      </c>
      <c r="D128" s="34" t="s">
        <v>2034</v>
      </c>
      <c r="E128" s="34" t="s">
        <v>2051</v>
      </c>
      <c r="F128" s="35" t="s">
        <v>2339</v>
      </c>
      <c r="G128" s="34" t="s">
        <v>2037</v>
      </c>
      <c r="H128" s="35" t="s">
        <v>2099</v>
      </c>
      <c r="I128" s="34" t="s">
        <v>2046</v>
      </c>
      <c r="J128" s="34" t="s">
        <v>2040</v>
      </c>
      <c r="K128" s="35" t="s">
        <v>2340</v>
      </c>
    </row>
    <row r="129" spans="1:11">
      <c r="A129" s="32"/>
      <c r="B129" s="42"/>
      <c r="C129" s="34" t="s">
        <v>2337</v>
      </c>
      <c r="D129" s="34" t="s">
        <v>2034</v>
      </c>
      <c r="E129" s="34" t="s">
        <v>2059</v>
      </c>
      <c r="F129" s="35" t="s">
        <v>2341</v>
      </c>
      <c r="G129" s="34" t="s">
        <v>2082</v>
      </c>
      <c r="H129" s="35" t="s">
        <v>2099</v>
      </c>
      <c r="I129" s="34" t="s">
        <v>2046</v>
      </c>
      <c r="J129" s="34" t="s">
        <v>2040</v>
      </c>
      <c r="K129" s="35" t="s">
        <v>2342</v>
      </c>
    </row>
    <row r="130" spans="1:11">
      <c r="A130" s="32"/>
      <c r="B130" s="42"/>
      <c r="C130" s="34" t="s">
        <v>2337</v>
      </c>
      <c r="D130" s="34" t="s">
        <v>2064</v>
      </c>
      <c r="E130" s="34" t="s">
        <v>2065</v>
      </c>
      <c r="F130" s="35" t="s">
        <v>2343</v>
      </c>
      <c r="G130" s="34" t="s">
        <v>2037</v>
      </c>
      <c r="H130" s="35" t="s">
        <v>2099</v>
      </c>
      <c r="I130" s="34" t="s">
        <v>2046</v>
      </c>
      <c r="J130" s="34" t="s">
        <v>2040</v>
      </c>
      <c r="K130" s="35" t="s">
        <v>2344</v>
      </c>
    </row>
    <row r="131" spans="1:11">
      <c r="A131" s="32"/>
      <c r="B131" s="42"/>
      <c r="C131" s="34" t="s">
        <v>2337</v>
      </c>
      <c r="D131" s="34" t="s">
        <v>2073</v>
      </c>
      <c r="E131" s="34" t="s">
        <v>2074</v>
      </c>
      <c r="F131" s="35" t="s">
        <v>2345</v>
      </c>
      <c r="G131" s="34" t="s">
        <v>2037</v>
      </c>
      <c r="H131" s="35" t="s">
        <v>2102</v>
      </c>
      <c r="I131" s="34" t="s">
        <v>2046</v>
      </c>
      <c r="J131" s="34" t="s">
        <v>2040</v>
      </c>
      <c r="K131" s="35" t="s">
        <v>2346</v>
      </c>
    </row>
    <row r="132" spans="1:1">
      <c r="A132" s="48" t="s">
        <v>2347</v>
      </c>
    </row>
    <row r="133" spans="1:11">
      <c r="A133" s="36" t="s">
        <v>2348</v>
      </c>
      <c r="B133" s="42">
        <v>5000</v>
      </c>
      <c r="C133" s="37" t="s">
        <v>2349</v>
      </c>
      <c r="D133" s="34" t="s">
        <v>2034</v>
      </c>
      <c r="E133" s="34" t="s">
        <v>2035</v>
      </c>
      <c r="F133" s="35" t="s">
        <v>2350</v>
      </c>
      <c r="G133" s="34" t="s">
        <v>2082</v>
      </c>
      <c r="H133" s="35" t="s">
        <v>2092</v>
      </c>
      <c r="I133" s="34" t="s">
        <v>2046</v>
      </c>
      <c r="J133" s="34" t="s">
        <v>2040</v>
      </c>
      <c r="K133" s="35" t="s">
        <v>2351</v>
      </c>
    </row>
    <row r="134" spans="1:11">
      <c r="A134" s="36"/>
      <c r="B134" s="42"/>
      <c r="C134" s="37" t="s">
        <v>2349</v>
      </c>
      <c r="D134" s="34" t="s">
        <v>2034</v>
      </c>
      <c r="E134" s="34" t="s">
        <v>2051</v>
      </c>
      <c r="F134" s="35" t="s">
        <v>2352</v>
      </c>
      <c r="G134" s="34" t="s">
        <v>2037</v>
      </c>
      <c r="H134" s="35" t="s">
        <v>2353</v>
      </c>
      <c r="I134" s="34" t="s">
        <v>2039</v>
      </c>
      <c r="J134" s="34" t="s">
        <v>2040</v>
      </c>
      <c r="K134" s="35" t="s">
        <v>2354</v>
      </c>
    </row>
    <row r="135" ht="22.5" spans="1:11">
      <c r="A135" s="36"/>
      <c r="B135" s="42"/>
      <c r="C135" s="37" t="s">
        <v>2349</v>
      </c>
      <c r="D135" s="34" t="s">
        <v>2034</v>
      </c>
      <c r="E135" s="34" t="s">
        <v>2051</v>
      </c>
      <c r="F135" s="35" t="s">
        <v>2355</v>
      </c>
      <c r="G135" s="34" t="s">
        <v>2037</v>
      </c>
      <c r="H135" s="35" t="s">
        <v>2115</v>
      </c>
      <c r="I135" s="34" t="s">
        <v>2046</v>
      </c>
      <c r="J135" s="34" t="s">
        <v>2040</v>
      </c>
      <c r="K135" s="35" t="s">
        <v>2356</v>
      </c>
    </row>
    <row r="136" ht="22.5" spans="1:11">
      <c r="A136" s="36"/>
      <c r="B136" s="42"/>
      <c r="C136" s="37" t="s">
        <v>2349</v>
      </c>
      <c r="D136" s="34" t="s">
        <v>2064</v>
      </c>
      <c r="E136" s="34" t="s">
        <v>2065</v>
      </c>
      <c r="F136" s="35" t="s">
        <v>2357</v>
      </c>
      <c r="G136" s="34" t="s">
        <v>2082</v>
      </c>
      <c r="H136" s="35" t="s">
        <v>2358</v>
      </c>
      <c r="I136" s="34" t="s">
        <v>2046</v>
      </c>
      <c r="J136" s="34" t="s">
        <v>2093</v>
      </c>
      <c r="K136" s="35" t="s">
        <v>2359</v>
      </c>
    </row>
    <row r="137" spans="1:11">
      <c r="A137" s="36"/>
      <c r="B137" s="42"/>
      <c r="C137" s="37" t="s">
        <v>2349</v>
      </c>
      <c r="D137" s="34" t="s">
        <v>2073</v>
      </c>
      <c r="E137" s="34" t="s">
        <v>2074</v>
      </c>
      <c r="F137" s="35" t="s">
        <v>2211</v>
      </c>
      <c r="G137" s="34" t="s">
        <v>2037</v>
      </c>
      <c r="H137" s="35" t="s">
        <v>2115</v>
      </c>
      <c r="I137" s="34" t="s">
        <v>2046</v>
      </c>
      <c r="J137" s="34" t="s">
        <v>2040</v>
      </c>
      <c r="K137" s="35" t="s">
        <v>2360</v>
      </c>
    </row>
    <row r="138" ht="22.5" spans="1:11">
      <c r="A138" s="32" t="s">
        <v>2361</v>
      </c>
      <c r="B138" s="42">
        <v>1033</v>
      </c>
      <c r="C138" s="34" t="s">
        <v>2362</v>
      </c>
      <c r="D138" s="34" t="s">
        <v>2034</v>
      </c>
      <c r="E138" s="34" t="s">
        <v>2035</v>
      </c>
      <c r="F138" s="35" t="s">
        <v>2363</v>
      </c>
      <c r="G138" s="34" t="s">
        <v>2037</v>
      </c>
      <c r="H138" s="35" t="s">
        <v>2364</v>
      </c>
      <c r="I138" s="34" t="s">
        <v>2184</v>
      </c>
      <c r="J138" s="34" t="s">
        <v>2040</v>
      </c>
      <c r="K138" s="35" t="s">
        <v>2365</v>
      </c>
    </row>
    <row r="139" spans="1:11">
      <c r="A139" s="32"/>
      <c r="B139" s="42"/>
      <c r="C139" s="34" t="s">
        <v>2362</v>
      </c>
      <c r="D139" s="34" t="s">
        <v>2034</v>
      </c>
      <c r="E139" s="34" t="s">
        <v>2051</v>
      </c>
      <c r="F139" s="35" t="s">
        <v>2350</v>
      </c>
      <c r="G139" s="34" t="s">
        <v>2082</v>
      </c>
      <c r="H139" s="35" t="s">
        <v>2092</v>
      </c>
      <c r="I139" s="34" t="s">
        <v>2192</v>
      </c>
      <c r="J139" s="34" t="s">
        <v>2040</v>
      </c>
      <c r="K139" s="35" t="s">
        <v>2366</v>
      </c>
    </row>
    <row r="140" spans="1:11">
      <c r="A140" s="32"/>
      <c r="B140" s="42"/>
      <c r="C140" s="34" t="s">
        <v>2362</v>
      </c>
      <c r="D140" s="34" t="s">
        <v>2034</v>
      </c>
      <c r="E140" s="34" t="s">
        <v>2051</v>
      </c>
      <c r="F140" s="35" t="s">
        <v>2098</v>
      </c>
      <c r="G140" s="34" t="s">
        <v>2037</v>
      </c>
      <c r="H140" s="35" t="s">
        <v>2099</v>
      </c>
      <c r="I140" s="34" t="s">
        <v>2046</v>
      </c>
      <c r="J140" s="34" t="s">
        <v>2040</v>
      </c>
      <c r="K140" s="35" t="s">
        <v>2367</v>
      </c>
    </row>
    <row r="141" ht="22.5" spans="1:11">
      <c r="A141" s="32"/>
      <c r="B141" s="42"/>
      <c r="C141" s="34" t="s">
        <v>2362</v>
      </c>
      <c r="D141" s="34" t="s">
        <v>2064</v>
      </c>
      <c r="E141" s="34" t="s">
        <v>2065</v>
      </c>
      <c r="F141" s="35" t="s">
        <v>2368</v>
      </c>
      <c r="G141" s="34" t="s">
        <v>2369</v>
      </c>
      <c r="H141" s="35" t="s">
        <v>2045</v>
      </c>
      <c r="I141" s="34" t="s">
        <v>2046</v>
      </c>
      <c r="J141" s="34" t="s">
        <v>2040</v>
      </c>
      <c r="K141" s="35" t="s">
        <v>2370</v>
      </c>
    </row>
    <row r="142" ht="78.75" spans="1:11">
      <c r="A142" s="32"/>
      <c r="B142" s="42"/>
      <c r="C142" s="34" t="s">
        <v>2362</v>
      </c>
      <c r="D142" s="34" t="s">
        <v>2073</v>
      </c>
      <c r="E142" s="34" t="s">
        <v>2074</v>
      </c>
      <c r="F142" s="35" t="s">
        <v>2307</v>
      </c>
      <c r="G142" s="34" t="s">
        <v>2037</v>
      </c>
      <c r="H142" s="35" t="s">
        <v>2099</v>
      </c>
      <c r="I142" s="34" t="s">
        <v>2046</v>
      </c>
      <c r="J142" s="34" t="s">
        <v>2040</v>
      </c>
      <c r="K142" s="35" t="s">
        <v>2308</v>
      </c>
    </row>
    <row r="143" spans="1:1">
      <c r="A143" s="30" t="s">
        <v>2371</v>
      </c>
    </row>
    <row r="144" ht="45" spans="1:11">
      <c r="A144" s="32" t="s">
        <v>2372</v>
      </c>
      <c r="B144" s="43">
        <v>3847</v>
      </c>
      <c r="C144" s="34" t="s">
        <v>2373</v>
      </c>
      <c r="D144" s="34" t="s">
        <v>2034</v>
      </c>
      <c r="E144" s="34" t="s">
        <v>2035</v>
      </c>
      <c r="F144" s="35" t="s">
        <v>2374</v>
      </c>
      <c r="G144" s="34" t="s">
        <v>2082</v>
      </c>
      <c r="H144" s="35" t="s">
        <v>2375</v>
      </c>
      <c r="I144" s="34" t="s">
        <v>2109</v>
      </c>
      <c r="J144" s="34" t="s">
        <v>2040</v>
      </c>
      <c r="K144" s="35" t="s">
        <v>2376</v>
      </c>
    </row>
    <row r="145" ht="45" spans="1:11">
      <c r="A145" s="32"/>
      <c r="B145" s="44"/>
      <c r="C145" s="34" t="s">
        <v>2373</v>
      </c>
      <c r="D145" s="34" t="s">
        <v>2034</v>
      </c>
      <c r="E145" s="34" t="s">
        <v>2035</v>
      </c>
      <c r="F145" s="35" t="s">
        <v>2377</v>
      </c>
      <c r="G145" s="34" t="s">
        <v>2082</v>
      </c>
      <c r="H145" s="35" t="s">
        <v>2378</v>
      </c>
      <c r="I145" s="34" t="s">
        <v>2379</v>
      </c>
      <c r="J145" s="34" t="s">
        <v>2040</v>
      </c>
      <c r="K145" s="35" t="s">
        <v>2380</v>
      </c>
    </row>
    <row r="146" ht="33.75" spans="1:11">
      <c r="A146" s="32"/>
      <c r="B146" s="44"/>
      <c r="C146" s="34" t="s">
        <v>2373</v>
      </c>
      <c r="D146" s="34" t="s">
        <v>2034</v>
      </c>
      <c r="E146" s="34" t="s">
        <v>2051</v>
      </c>
      <c r="F146" s="35" t="s">
        <v>2381</v>
      </c>
      <c r="G146" s="34" t="s">
        <v>2082</v>
      </c>
      <c r="H146" s="35" t="s">
        <v>2382</v>
      </c>
      <c r="I146" s="34" t="s">
        <v>2200</v>
      </c>
      <c r="J146" s="34" t="s">
        <v>2093</v>
      </c>
      <c r="K146" s="35" t="s">
        <v>2383</v>
      </c>
    </row>
    <row r="147" ht="33.75" spans="1:11">
      <c r="A147" s="32"/>
      <c r="B147" s="44"/>
      <c r="C147" s="34" t="s">
        <v>2373</v>
      </c>
      <c r="D147" s="34" t="s">
        <v>2034</v>
      </c>
      <c r="E147" s="34" t="s">
        <v>2059</v>
      </c>
      <c r="F147" s="35" t="s">
        <v>2384</v>
      </c>
      <c r="G147" s="34" t="s">
        <v>2037</v>
      </c>
      <c r="H147" s="35" t="s">
        <v>2099</v>
      </c>
      <c r="I147" s="34" t="s">
        <v>2046</v>
      </c>
      <c r="J147" s="34" t="s">
        <v>2040</v>
      </c>
      <c r="K147" s="35" t="s">
        <v>2385</v>
      </c>
    </row>
    <row r="148" ht="33.75" spans="1:11">
      <c r="A148" s="32"/>
      <c r="B148" s="44"/>
      <c r="C148" s="34" t="s">
        <v>2373</v>
      </c>
      <c r="D148" s="34" t="s">
        <v>2064</v>
      </c>
      <c r="E148" s="34" t="s">
        <v>2065</v>
      </c>
      <c r="F148" s="35" t="s">
        <v>2386</v>
      </c>
      <c r="G148" s="34" t="s">
        <v>2082</v>
      </c>
      <c r="H148" s="35" t="s">
        <v>2387</v>
      </c>
      <c r="I148" s="34" t="s">
        <v>2388</v>
      </c>
      <c r="J148" s="34" t="s">
        <v>2040</v>
      </c>
      <c r="K148" s="35" t="s">
        <v>2389</v>
      </c>
    </row>
    <row r="149" ht="33.75" spans="1:11">
      <c r="A149" s="32"/>
      <c r="B149" s="46"/>
      <c r="C149" s="34" t="s">
        <v>2373</v>
      </c>
      <c r="D149" s="34" t="s">
        <v>2073</v>
      </c>
      <c r="E149" s="34" t="s">
        <v>2074</v>
      </c>
      <c r="F149" s="35" t="s">
        <v>2390</v>
      </c>
      <c r="G149" s="34" t="s">
        <v>2037</v>
      </c>
      <c r="H149" s="35" t="s">
        <v>2115</v>
      </c>
      <c r="I149" s="34" t="s">
        <v>2046</v>
      </c>
      <c r="J149" s="34" t="s">
        <v>2040</v>
      </c>
      <c r="K149" s="35" t="s">
        <v>2391</v>
      </c>
    </row>
  </sheetData>
  <mergeCells count="52">
    <mergeCell ref="A2:K2"/>
    <mergeCell ref="A7:A21"/>
    <mergeCell ref="A23:A31"/>
    <mergeCell ref="A33:A36"/>
    <mergeCell ref="A38:A43"/>
    <mergeCell ref="A45:A49"/>
    <mergeCell ref="A51:A62"/>
    <mergeCell ref="A64:A72"/>
    <mergeCell ref="A73:A81"/>
    <mergeCell ref="A82:A93"/>
    <mergeCell ref="A94:A102"/>
    <mergeCell ref="A104:A108"/>
    <mergeCell ref="A109:A115"/>
    <mergeCell ref="A116:A125"/>
    <mergeCell ref="A127:A131"/>
    <mergeCell ref="A133:A137"/>
    <mergeCell ref="A138:A142"/>
    <mergeCell ref="A144:A149"/>
    <mergeCell ref="B7:B21"/>
    <mergeCell ref="B23:B31"/>
    <mergeCell ref="B33:B36"/>
    <mergeCell ref="B38:B43"/>
    <mergeCell ref="B45:B49"/>
    <mergeCell ref="B51:B62"/>
    <mergeCell ref="B64:B72"/>
    <mergeCell ref="B73:B81"/>
    <mergeCell ref="B82:B93"/>
    <mergeCell ref="B94:B102"/>
    <mergeCell ref="B104:B108"/>
    <mergeCell ref="B109:B115"/>
    <mergeCell ref="B116:B125"/>
    <mergeCell ref="B127:B131"/>
    <mergeCell ref="B133:B137"/>
    <mergeCell ref="B138:B142"/>
    <mergeCell ref="B144:B149"/>
    <mergeCell ref="C7:C21"/>
    <mergeCell ref="C23:C31"/>
    <mergeCell ref="C33:C36"/>
    <mergeCell ref="C38:C43"/>
    <mergeCell ref="C45:C49"/>
    <mergeCell ref="C51:C62"/>
    <mergeCell ref="C64:C72"/>
    <mergeCell ref="C73:C81"/>
    <mergeCell ref="C82:C93"/>
    <mergeCell ref="C94:C102"/>
    <mergeCell ref="C104:C108"/>
    <mergeCell ref="C109:C115"/>
    <mergeCell ref="C116:C125"/>
    <mergeCell ref="C127:C131"/>
    <mergeCell ref="C133:C137"/>
    <mergeCell ref="C138:C142"/>
    <mergeCell ref="C144:C149"/>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5" sqref="B5"/>
    </sheetView>
  </sheetViews>
  <sheetFormatPr defaultColWidth="9" defaultRowHeight="13.5" outlineLevelCol="1"/>
  <cols>
    <col min="1" max="1" width="20.2583333333333" style="11" customWidth="1"/>
    <col min="2" max="2" width="83.5" style="11" customWidth="1"/>
    <col min="3" max="16384" width="9" style="11"/>
  </cols>
  <sheetData>
    <row r="1" ht="32" customHeight="1" spans="1:2">
      <c r="A1" s="12" t="s">
        <v>2392</v>
      </c>
      <c r="B1" s="12"/>
    </row>
    <row r="3" ht="40" customHeight="1" spans="1:2">
      <c r="A3" s="13" t="s">
        <v>2393</v>
      </c>
      <c r="B3" s="14" t="s">
        <v>2394</v>
      </c>
    </row>
    <row r="4" ht="209" customHeight="1" spans="1:2">
      <c r="A4" s="15" t="s">
        <v>1239</v>
      </c>
      <c r="B4" s="16" t="s">
        <v>2395</v>
      </c>
    </row>
    <row r="5" ht="162" customHeight="1" spans="1:2">
      <c r="A5" s="15" t="s">
        <v>2396</v>
      </c>
      <c r="B5" s="17" t="s">
        <v>2397</v>
      </c>
    </row>
    <row r="6" ht="293" customHeight="1" spans="1:2">
      <c r="A6" s="15" t="s">
        <v>2398</v>
      </c>
      <c r="B6" s="17" t="s">
        <v>2399</v>
      </c>
    </row>
    <row r="7" ht="192" customHeight="1" spans="1:2">
      <c r="A7" s="15" t="s">
        <v>2400</v>
      </c>
      <c r="B7" s="17" t="s">
        <v>2401</v>
      </c>
    </row>
    <row r="8" ht="224" customHeight="1" spans="1:2">
      <c r="A8" s="15" t="s">
        <v>2402</v>
      </c>
      <c r="B8" s="18" t="s">
        <v>2403</v>
      </c>
    </row>
    <row r="9" ht="409" customHeight="1" spans="1:2">
      <c r="A9" s="19" t="s">
        <v>2404</v>
      </c>
      <c r="B9" s="17" t="s">
        <v>2405</v>
      </c>
    </row>
  </sheetData>
  <mergeCells count="1">
    <mergeCell ref="A1:B1"/>
  </mergeCells>
  <conditionalFormatting sqref="A6">
    <cfRule type="expression" dxfId="2" priority="5" stopIfTrue="1">
      <formula>"len($A:$A)=3"</formula>
    </cfRule>
  </conditionalFormatting>
  <conditionalFormatting sqref="C6:F6">
    <cfRule type="expression" dxfId="2" priority="7" stopIfTrue="1">
      <formula>"len($A:$A)=3"</formula>
    </cfRule>
  </conditionalFormatting>
  <conditionalFormatting sqref="A7">
    <cfRule type="expression" dxfId="2" priority="3" stopIfTrue="1">
      <formula>"len($A:$A)=3"</formula>
    </cfRule>
  </conditionalFormatting>
  <conditionalFormatting sqref="A8">
    <cfRule type="expression" dxfId="2" priority="2" stopIfTrue="1">
      <formula>"len($A:$A)=3"</formula>
    </cfRule>
  </conditionalFormatting>
  <conditionalFormatting sqref="B8">
    <cfRule type="expression" dxfId="2" priority="1" stopIfTrue="1">
      <formula>"len($A:$A)=3"</formula>
    </cfRule>
  </conditionalFormatting>
  <conditionalFormatting sqref="A4:A5">
    <cfRule type="expression" dxfId="2" priority="6" stopIfTrue="1">
      <formula>"len($A:$A)=3"</formula>
    </cfRule>
  </conditionalFormatting>
  <conditionalFormatting sqref="C4:F5">
    <cfRule type="expression" dxfId="2" priority="8"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topLeftCell="A3" workbookViewId="0">
      <selection activeCell="B13" sqref="B13"/>
    </sheetView>
  </sheetViews>
  <sheetFormatPr defaultColWidth="9" defaultRowHeight="13.5" outlineLevelRow="7" outlineLevelCol="1"/>
  <cols>
    <col min="1" max="1" width="68.875" customWidth="1"/>
    <col min="2" max="2" width="110.375" style="1" customWidth="1"/>
  </cols>
  <sheetData>
    <row r="1" ht="27" spans="1:2">
      <c r="A1" s="2" t="s">
        <v>2406</v>
      </c>
      <c r="B1" s="3"/>
    </row>
    <row r="2" ht="32" customHeight="1" spans="1:2">
      <c r="A2" s="4" t="s">
        <v>2407</v>
      </c>
      <c r="B2" s="5" t="s">
        <v>2408</v>
      </c>
    </row>
    <row r="3" ht="109" customHeight="1" spans="1:2">
      <c r="A3" s="6" t="s">
        <v>1210</v>
      </c>
      <c r="B3" s="7" t="s">
        <v>2409</v>
      </c>
    </row>
    <row r="4" ht="109" customHeight="1" spans="1:2">
      <c r="A4" s="8" t="s">
        <v>1236</v>
      </c>
      <c r="B4" s="7" t="s">
        <v>2409</v>
      </c>
    </row>
    <row r="5" ht="109" customHeight="1" spans="1:2">
      <c r="A5" s="6" t="s">
        <v>1802</v>
      </c>
      <c r="B5" s="7" t="s">
        <v>2409</v>
      </c>
    </row>
    <row r="6" ht="109" customHeight="1" spans="1:2">
      <c r="A6" s="6" t="s">
        <v>1883</v>
      </c>
      <c r="B6" s="7" t="s">
        <v>2409</v>
      </c>
    </row>
    <row r="7" ht="109" customHeight="1" spans="1:2">
      <c r="A7" s="6" t="s">
        <v>2410</v>
      </c>
      <c r="B7" s="7" t="s">
        <v>2409</v>
      </c>
    </row>
    <row r="8" ht="109" customHeight="1" spans="1:2">
      <c r="A8" s="9" t="s">
        <v>2011</v>
      </c>
      <c r="B8" s="10" t="s">
        <v>2017</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1-1临翔区一般公共预算收入情况表</vt:lpstr>
      <vt:lpstr>1-2临翔区一般公共预算支出情况表</vt:lpstr>
      <vt:lpstr>1-3区级一般公共预算收入情况表</vt:lpstr>
      <vt:lpstr>1-4区级一般公共预算支出情况表（公开到项级）</vt:lpstr>
      <vt:lpstr>1-5区级一般公共预算基本支出情况表（公开到款级）</vt:lpstr>
      <vt:lpstr>1-6区级一般公共预算支出表（州（市）对下转移支付项目）</vt:lpstr>
      <vt:lpstr>1-7临翔区分地区税收返还和转移支付预算表</vt:lpstr>
      <vt:lpstr>1-8临翔区区级“三公”经费预算财政拨款情况统计表</vt:lpstr>
      <vt:lpstr>2-1临翔区政府性基金预算收入情况表</vt:lpstr>
      <vt:lpstr>2-2临翔区政府性基金预算支出情况表</vt:lpstr>
      <vt:lpstr>2-3区级政府性基金预算收入情况表</vt:lpstr>
      <vt:lpstr>2-4区级政府性基金预算支出情况表（公开到项级）</vt:lpstr>
      <vt:lpstr>2-5区级政府性基金支出表(省对下转移支付)</vt:lpstr>
      <vt:lpstr>3-1临翔区国有资本经营收入预算情况表</vt:lpstr>
      <vt:lpstr>3-2临翔区国有资本经营支出预算情况表</vt:lpstr>
      <vt:lpstr>3-3区级国有资本经营收入预算情况表</vt:lpstr>
      <vt:lpstr>3-4区级国有资本经营支出预算情况表（公开到项级）</vt:lpstr>
      <vt:lpstr>3-5 临翔区国有资本经营预算转移支付表 （分地区）</vt:lpstr>
      <vt:lpstr>3-6 国有资本经营预算转移支付表（分项目）</vt:lpstr>
      <vt:lpstr>4-1临翔区社会保险基金收入预算情况表</vt:lpstr>
      <vt:lpstr>4-2临翔区社会保险基金支出预算情况表</vt:lpstr>
      <vt:lpstr>4-3区级社会保险基金收入预算情况表</vt:lpstr>
      <vt:lpstr>4-4区级社会保险基金支出预算情况表</vt:lpstr>
      <vt:lpstr>5-1   2024年地方政府债务限额及余额预算情况表</vt:lpstr>
      <vt:lpstr>5-2  2024年地方政府一般债务余额情况表</vt:lpstr>
      <vt:lpstr>5-3  区级2024年地方政府一般债务余额情况表</vt:lpstr>
      <vt:lpstr>5-4 2024年地方政府专项债务余额情况表</vt:lpstr>
      <vt:lpstr>5-5 区级2024年地方政府专项债务余额情况表（本级）</vt:lpstr>
      <vt:lpstr>5-6 地方政府债券发行及还本付息情况表</vt:lpstr>
      <vt:lpstr>5-7 2025年临翔区区本级政府专项债务限额和余额情况表</vt:lpstr>
      <vt:lpstr>5-8 2025年年初新增地方政府债券资金安排表</vt:lpstr>
      <vt:lpstr>6-1重大政策和重点项目绩效目标表</vt:lpstr>
      <vt:lpstr>6-2重点工作情况解释说明汇总表</vt:lpstr>
      <vt:lpstr>7-1  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双元鑫</cp:lastModifiedBy>
  <dcterms:created xsi:type="dcterms:W3CDTF">2006-09-16T00:00:00Z</dcterms:created>
  <cp:lastPrinted>2020-05-07T10:46:00Z</cp:lastPrinted>
  <dcterms:modified xsi:type="dcterms:W3CDTF">2025-03-28T08:13:28Z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2439741CCB9144D2A9E8B79E3F17EEF6_12</vt:lpwstr>
  </property>
</Properties>
</file>